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nextcloud_bei\JM-Konferenz Organisation 2026\Info-Paket zur Anmeldung\Sammel-Anmeldung - Leiter - Sourcen\"/>
    </mc:Choice>
  </mc:AlternateContent>
  <xr:revisionPtr revIDLastSave="0" documentId="13_ncr:1_{70E28EF6-5FFB-4BAE-B156-3BDC172E4E37}" xr6:coauthVersionLast="47" xr6:coauthVersionMax="47" xr10:uidLastSave="{00000000-0000-0000-0000-000000000000}"/>
  <bookViews>
    <workbookView xWindow="-120" yWindow="-120" windowWidth="25440" windowHeight="12735" xr2:uid="{4EBE71B4-49D3-4DBD-BC50-1B732873EC2C}"/>
  </bookViews>
  <sheets>
    <sheet name="Grunddaten" sheetId="1" r:id="rId1"/>
    <sheet name="Teilnehmer" sheetId="2" r:id="rId2"/>
    <sheet name="Rückantwort" sheetId="4" r:id="rId3"/>
    <sheet name="Legende" sheetId="3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2" l="1"/>
  <c r="J35" i="2"/>
  <c r="L35" i="2" s="1"/>
  <c r="G35" i="2"/>
  <c r="K34" i="2"/>
  <c r="J34" i="2"/>
  <c r="L34" i="2" s="1"/>
  <c r="G34" i="2"/>
  <c r="K33" i="2"/>
  <c r="J33" i="2"/>
  <c r="L33" i="2" s="1"/>
  <c r="G33" i="2"/>
  <c r="K32" i="2"/>
  <c r="J32" i="2"/>
  <c r="L32" i="2" s="1"/>
  <c r="G32" i="2"/>
  <c r="K31" i="2"/>
  <c r="J31" i="2"/>
  <c r="L31" i="2" s="1"/>
  <c r="G31" i="2"/>
  <c r="K30" i="2"/>
  <c r="J30" i="2"/>
  <c r="L30" i="2" s="1"/>
  <c r="G30" i="2"/>
  <c r="K29" i="2"/>
  <c r="J29" i="2"/>
  <c r="L29" i="2" s="1"/>
  <c r="G29" i="2"/>
  <c r="K28" i="2"/>
  <c r="J28" i="2"/>
  <c r="G28" i="2"/>
  <c r="K27" i="2"/>
  <c r="J27" i="2"/>
  <c r="L27" i="2" s="1"/>
  <c r="G27" i="2"/>
  <c r="K26" i="2"/>
  <c r="J26" i="2"/>
  <c r="L26" i="2" s="1"/>
  <c r="G26" i="2"/>
  <c r="K25" i="2"/>
  <c r="J25" i="2"/>
  <c r="L25" i="2" s="1"/>
  <c r="G25" i="2"/>
  <c r="K24" i="2"/>
  <c r="J24" i="2"/>
  <c r="L24" i="2" s="1"/>
  <c r="G24" i="2"/>
  <c r="A24" i="2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2" i="4"/>
  <c r="A1" i="4"/>
  <c r="B40" i="1"/>
  <c r="B39" i="1"/>
  <c r="B38" i="1"/>
  <c r="B37" i="1"/>
  <c r="B36" i="1"/>
  <c r="B33" i="1"/>
  <c r="B30" i="1"/>
  <c r="B27" i="1"/>
  <c r="A2" i="2"/>
  <c r="A2" i="1"/>
  <c r="H9" i="3"/>
  <c r="H8" i="3"/>
  <c r="H7" i="3"/>
  <c r="H6" i="3"/>
  <c r="H5" i="3"/>
  <c r="K6" i="2" s="1"/>
  <c r="A1" i="1"/>
  <c r="A1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B62" i="2"/>
  <c r="B24" i="1" s="1"/>
  <c r="K5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L28" i="2" l="1"/>
  <c r="M28" i="2" s="1"/>
  <c r="N28" i="2" s="1"/>
  <c r="M29" i="2"/>
  <c r="N29" i="2" s="1"/>
  <c r="M30" i="2"/>
  <c r="N30" i="2" s="1"/>
  <c r="M31" i="2"/>
  <c r="N31" i="2" s="1"/>
  <c r="M24" i="2"/>
  <c r="N24" i="2" s="1"/>
  <c r="M25" i="2"/>
  <c r="N25" i="2" s="1"/>
  <c r="M33" i="2"/>
  <c r="N33" i="2" s="1"/>
  <c r="M26" i="2"/>
  <c r="N26" i="2" s="1"/>
  <c r="M27" i="2"/>
  <c r="N27" i="2" s="1"/>
  <c r="M35" i="2"/>
  <c r="N35" i="2" s="1"/>
  <c r="A36" i="2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M32" i="2"/>
  <c r="N32" i="2" s="1"/>
  <c r="M34" i="2"/>
  <c r="N34" i="2" s="1"/>
  <c r="L38" i="2"/>
  <c r="L22" i="2"/>
  <c r="L36" i="2"/>
  <c r="L9" i="2"/>
  <c r="L41" i="2"/>
  <c r="L59" i="2"/>
  <c r="L44" i="2"/>
  <c r="L60" i="2"/>
  <c r="L17" i="2"/>
  <c r="L23" i="2"/>
  <c r="L54" i="2"/>
  <c r="L51" i="2"/>
  <c r="L50" i="2"/>
  <c r="L15" i="2"/>
  <c r="L14" i="2"/>
  <c r="L47" i="2"/>
  <c r="L13" i="2"/>
  <c r="L46" i="2"/>
  <c r="L12" i="2"/>
  <c r="L43" i="2"/>
  <c r="L45" i="2"/>
  <c r="L11" i="2"/>
  <c r="L58" i="2"/>
  <c r="L56" i="2"/>
  <c r="L20" i="2"/>
  <c r="L52" i="2"/>
  <c r="L16" i="2"/>
  <c r="L10" i="2"/>
  <c r="L55" i="2"/>
  <c r="L53" i="2"/>
  <c r="L42" i="2"/>
  <c r="L40" i="2"/>
  <c r="L57" i="2"/>
  <c r="L18" i="2"/>
  <c r="L39" i="2"/>
  <c r="L21" i="2"/>
  <c r="L19" i="2"/>
  <c r="L49" i="2"/>
  <c r="L48" i="2"/>
  <c r="L8" i="2"/>
  <c r="L61" i="2"/>
  <c r="L37" i="2"/>
  <c r="L5" i="2"/>
  <c r="L7" i="2"/>
  <c r="L6" i="2"/>
  <c r="J62" i="2"/>
  <c r="K62" i="2"/>
  <c r="M51" i="2" l="1"/>
  <c r="N51" i="2" s="1"/>
  <c r="M61" i="2"/>
  <c r="N61" i="2" s="1"/>
  <c r="M14" i="2"/>
  <c r="N14" i="2" s="1"/>
  <c r="M36" i="2"/>
  <c r="N36" i="2" s="1"/>
  <c r="M12" i="2"/>
  <c r="N12" i="2" s="1"/>
  <c r="M22" i="2"/>
  <c r="N22" i="2"/>
  <c r="M11" i="2"/>
  <c r="N11" i="2" s="1"/>
  <c r="M45" i="2"/>
  <c r="N45" i="2"/>
  <c r="M37" i="2"/>
  <c r="N37" i="2" s="1"/>
  <c r="M46" i="2"/>
  <c r="N46" i="2"/>
  <c r="M48" i="2"/>
  <c r="N48" i="2"/>
  <c r="M49" i="2"/>
  <c r="N49" i="2" s="1"/>
  <c r="M19" i="2"/>
  <c r="N19" i="2" s="1"/>
  <c r="M15" i="2"/>
  <c r="N15" i="2" s="1"/>
  <c r="M39" i="2"/>
  <c r="N39" i="2" s="1"/>
  <c r="M54" i="2"/>
  <c r="N54" i="2" s="1"/>
  <c r="M18" i="2"/>
  <c r="N18" i="2" s="1"/>
  <c r="M57" i="2"/>
  <c r="N57" i="2" s="1"/>
  <c r="M60" i="2"/>
  <c r="N60" i="2" s="1"/>
  <c r="M42" i="2"/>
  <c r="N42" i="2" s="1"/>
  <c r="M53" i="2"/>
  <c r="N53" i="2"/>
  <c r="M55" i="2"/>
  <c r="N55" i="2"/>
  <c r="M10" i="2"/>
  <c r="N10" i="2" s="1"/>
  <c r="M16" i="2"/>
  <c r="N16" i="2" s="1"/>
  <c r="M52" i="2"/>
  <c r="N52" i="2" s="1"/>
  <c r="M20" i="2"/>
  <c r="N20" i="2"/>
  <c r="M56" i="2"/>
  <c r="N56" i="2"/>
  <c r="M7" i="2"/>
  <c r="N7" i="2" s="1"/>
  <c r="M5" i="2"/>
  <c r="N5" i="2" s="1"/>
  <c r="M43" i="2"/>
  <c r="N43" i="2"/>
  <c r="M8" i="2"/>
  <c r="M13" i="2"/>
  <c r="N13" i="2" s="1"/>
  <c r="M47" i="2"/>
  <c r="N47" i="2" s="1"/>
  <c r="M21" i="2"/>
  <c r="N21" i="2" s="1"/>
  <c r="M50" i="2"/>
  <c r="N50" i="2" s="1"/>
  <c r="M23" i="2"/>
  <c r="N23" i="2" s="1"/>
  <c r="M17" i="2"/>
  <c r="N17" i="2" s="1"/>
  <c r="M40" i="2"/>
  <c r="N40" i="2" s="1"/>
  <c r="M44" i="2"/>
  <c r="N44" i="2"/>
  <c r="M59" i="2"/>
  <c r="N59" i="2" s="1"/>
  <c r="M41" i="2"/>
  <c r="N41" i="2" s="1"/>
  <c r="M9" i="2"/>
  <c r="N9" i="2" s="1"/>
  <c r="M6" i="2"/>
  <c r="N6" i="2" s="1"/>
  <c r="M58" i="2"/>
  <c r="N58" i="2"/>
  <c r="M38" i="2"/>
  <c r="N38" i="2"/>
  <c r="L62" i="2"/>
  <c r="B32" i="1" s="1"/>
  <c r="M62" i="2" l="1"/>
  <c r="B26" i="1" s="1"/>
  <c r="N8" i="2"/>
  <c r="N62" i="2" s="1"/>
  <c r="B29" i="1" s="1"/>
</calcChain>
</file>

<file path=xl/sharedStrings.xml><?xml version="1.0" encoding="utf-8"?>
<sst xmlns="http://schemas.openxmlformats.org/spreadsheetml/2006/main" count="100" uniqueCount="92">
  <si>
    <t>Titel</t>
  </si>
  <si>
    <t>Jüdisch-Messianische Konferenz</t>
  </si>
  <si>
    <t>Jahr</t>
  </si>
  <si>
    <t>https://www.jm-konferenz.de/</t>
  </si>
  <si>
    <t>Website Startseite</t>
  </si>
  <si>
    <t>Website Anmeldungs-Seite</t>
  </si>
  <si>
    <t>https://www.jm-konferenz.de/anmeldung/</t>
  </si>
  <si>
    <t>Stand/Version</t>
  </si>
  <si>
    <t>Allgemeine Einstellungen</t>
  </si>
  <si>
    <t>Sonderkost</t>
  </si>
  <si>
    <t>Aufpreis</t>
  </si>
  <si>
    <t>Preis</t>
  </si>
  <si>
    <t>Teilnehmer-Beiträge</t>
  </si>
  <si>
    <t>Erwachsene - Einzelzimmer</t>
  </si>
  <si>
    <t>Erwachsene - Mehrbettzimmer</t>
  </si>
  <si>
    <t>Kinder 13–17 Jahre</t>
  </si>
  <si>
    <t>Kinder 0–3 Jahre</t>
  </si>
  <si>
    <t>Kinder 4–7 Jahre</t>
  </si>
  <si>
    <t>Kinder 8–12 Jahre</t>
  </si>
  <si>
    <t>Vegane Kost</t>
  </si>
  <si>
    <t>Straße</t>
  </si>
  <si>
    <t>Ansprechpartner:</t>
  </si>
  <si>
    <t>Straße:</t>
  </si>
  <si>
    <t>PLZ:</t>
  </si>
  <si>
    <t>Ort:</t>
  </si>
  <si>
    <t>Land:</t>
  </si>
  <si>
    <t>Telefon:</t>
  </si>
  <si>
    <t>Mobil:</t>
  </si>
  <si>
    <t>E-Mail:</t>
  </si>
  <si>
    <t>Gemeinde/Gruppe:</t>
  </si>
  <si>
    <t>Zeitraum</t>
  </si>
  <si>
    <t>14.05. - 17.05.2026</t>
  </si>
  <si>
    <t>Anzahl Teilnehmer:</t>
  </si>
  <si>
    <t>Konferenz-Gebühr Restzahlung:</t>
  </si>
  <si>
    <t>Konferenz-Gebühr Anzahlung:</t>
  </si>
  <si>
    <t>Konferenz-Gebühr Gesamt:</t>
  </si>
  <si>
    <t>Name, Vorname</t>
  </si>
  <si>
    <t>PLZ, Ort</t>
  </si>
  <si>
    <t>Alter bei 
Konferenz-
Beginn</t>
  </si>
  <si>
    <t>Nr.</t>
  </si>
  <si>
    <t>Beginn</t>
  </si>
  <si>
    <t>Konferenz-
Gebühr</t>
  </si>
  <si>
    <t>Gebühr
Gesamt</t>
  </si>
  <si>
    <t>Geburts-
Datum</t>
  </si>
  <si>
    <t>Sonder-Kost
Aufpreis</t>
  </si>
  <si>
    <t>-</t>
  </si>
  <si>
    <t>Laktoseintoleranz</t>
  </si>
  <si>
    <t>Glutenunverträglichkeit</t>
  </si>
  <si>
    <t>Histaminunverträglichkeit</t>
  </si>
  <si>
    <t>Glutenunverträglichkeit+Laktoseintoleranz</t>
  </si>
  <si>
    <t>Teilnehmer</t>
  </si>
  <si>
    <t>Zimmer-Art</t>
  </si>
  <si>
    <t>Land
(wenn nicht
Deutschland)</t>
  </si>
  <si>
    <t>davon 
Anzahlung</t>
  </si>
  <si>
    <t>davon 
Rest-
Zahlung</t>
  </si>
  <si>
    <t>Fälligkeit Anzahlung</t>
  </si>
  <si>
    <t>Fälligkeit Gesamtbetrag</t>
  </si>
  <si>
    <t>Kontoverbindung IBAN</t>
  </si>
  <si>
    <t>Kontoverbindung Bank</t>
  </si>
  <si>
    <t>Kontoverbindung Inhaber</t>
  </si>
  <si>
    <t>Evangeliumsdienst für Israel</t>
  </si>
  <si>
    <t>Kreissparkasse Esslingen-Nürtingen</t>
  </si>
  <si>
    <t>ESSLDE66XXX</t>
  </si>
  <si>
    <t>DE98 6115 0020 0104 2031 43</t>
  </si>
  <si>
    <t>Kontoverbindung Verwendungszweck</t>
  </si>
  <si>
    <t>Kontoverbindung BIC/SWIFT</t>
  </si>
  <si>
    <t>fällig am:</t>
  </si>
  <si>
    <t>Verwendungszweck:</t>
  </si>
  <si>
    <t>BIC/SWIFT-Code:</t>
  </si>
  <si>
    <t>Name der Bank:</t>
  </si>
  <si>
    <t>IBAN:</t>
  </si>
  <si>
    <t>Empfänger:</t>
  </si>
  <si>
    <t>Die Zahlung ist zu leisten an:</t>
  </si>
  <si>
    <t>JM-Konferenz 2026 + Name der Gemeinde/Gruppe</t>
  </si>
  <si>
    <t>Rückantwort</t>
  </si>
  <si>
    <t>per E-Mail:</t>
  </si>
  <si>
    <t>anmeldung2026@jm-konferenz.de</t>
  </si>
  <si>
    <t>Tipp:</t>
  </si>
  <si>
    <t>Ausgefüllte Blätter mit Handy-Kamera abfotografieren und dann per E-Mail an uns senden</t>
  </si>
  <si>
    <t>per Post:</t>
  </si>
  <si>
    <t>Verein "Beit El Israel"
Scanbox #02907
Ehrenbergstr. 16a
10245 Berlin</t>
  </si>
  <si>
    <t>Ü</t>
  </si>
  <si>
    <t>Deckblatt mit den Grunddaten</t>
  </si>
  <si>
    <t>Teilnehmer-Liste</t>
  </si>
  <si>
    <t>Teilnehmer-Anmeldebögen</t>
  </si>
  <si>
    <t>Wichtige Hinweise</t>
  </si>
  <si>
    <t>Die Anmeldung wird erst mit Eingang der Anzahl verbindlich</t>
  </si>
  <si>
    <t>Das Mitbringen von Speisen/Snacks und Getränken ist nach den neuesten Richtlinien für Gäste des Schönblick Gästehauses nicht mehr erlaubt (Ausnahme: Baby-Nahrung). Vor Ort gibt es jedoch einige Automaten mit 24/7-Service.</t>
  </si>
  <si>
    <t>Studenten - Mehrbettzimmer</t>
  </si>
  <si>
    <t>Erwachsene - Familien-/Doppelz.</t>
  </si>
  <si>
    <t>Studierendenausweis</t>
  </si>
  <si>
    <t>Vollständige Anmelde-Unterlagen einreichen (ggf. Kopie)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</si>
</sst>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0.00_ ;[Red]\-0.00\ "/>
    <numFmt numFmtId="165" formatCode="#,##0.00\ &quot;€&quot;;[Red]\-#,##0.00\ &quot;€&quot;;&quot;&quot;"/>
    <numFmt numFmtId="166" formatCode="#,##0.00\ &quot;€&quot;"/>
    <numFmt numFmtId="167" formatCode="0;\-0;&quot;&quot;"/>
  </numFmts>
  <fonts count="1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26"/>
      <color theme="3"/>
      <name val="Aptos Display"/>
      <family val="2"/>
      <scheme val="maj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rgb="FF3F3F3F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11" fillId="0" borderId="0" applyNumberForma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8" fontId="0" fillId="0" borderId="0" xfId="0" applyNumberFormat="1"/>
    <xf numFmtId="0" fontId="3" fillId="0" borderId="2" xfId="3"/>
    <xf numFmtId="0" fontId="0" fillId="0" borderId="0" xfId="0" applyAlignment="1">
      <alignment horizontal="left"/>
    </xf>
    <xf numFmtId="0" fontId="11" fillId="0" borderId="0" xfId="5" applyAlignment="1">
      <alignment horizontal="left"/>
    </xf>
    <xf numFmtId="14" fontId="0" fillId="0" borderId="0" xfId="0" applyNumberFormat="1" applyAlignment="1">
      <alignment horizontal="left"/>
    </xf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0" xfId="0" quotePrefix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right"/>
    </xf>
    <xf numFmtId="164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4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166" fontId="6" fillId="0" borderId="0" xfId="0" applyNumberFormat="1" applyFont="1" applyAlignment="1">
      <alignment horizontal="right"/>
    </xf>
    <xf numFmtId="1" fontId="0" fillId="0" borderId="0" xfId="0" applyNumberFormat="1"/>
    <xf numFmtId="0" fontId="10" fillId="0" borderId="0" xfId="0" applyFont="1"/>
    <xf numFmtId="14" fontId="10" fillId="0" borderId="0" xfId="0" applyNumberFormat="1" applyFont="1"/>
    <xf numFmtId="0" fontId="2" fillId="0" borderId="1" xfId="2"/>
    <xf numFmtId="49" fontId="8" fillId="2" borderId="3" xfId="4" applyNumberFormat="1" applyFont="1" applyProtection="1">
      <protection locked="0"/>
    </xf>
    <xf numFmtId="165" fontId="8" fillId="2" borderId="3" xfId="4" applyNumberFormat="1" applyFont="1" applyProtection="1"/>
    <xf numFmtId="167" fontId="8" fillId="2" borderId="3" xfId="4" applyNumberFormat="1" applyFont="1" applyProtection="1"/>
    <xf numFmtId="0" fontId="0" fillId="0" borderId="0" xfId="0" applyAlignment="1">
      <alignment horizontal="right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13" fillId="0" borderId="0" xfId="0" applyFont="1" applyAlignment="1">
      <alignment horizontal="right" vertical="top"/>
    </xf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6">
    <cellStyle name="Ausgabe" xfId="4" builtinId="21"/>
    <cellStyle name="Link" xfId="5" builtinId="8" customBuiltin="1"/>
    <cellStyle name="Standard" xfId="0" builtinId="0"/>
    <cellStyle name="Überschrift" xfId="1" builtinId="15"/>
    <cellStyle name="Überschrift 1" xfId="2" builtinId="16"/>
    <cellStyle name="Überschrift 3" xfId="3" builtinId="18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5" formatCode="#,##0.00\ &quot;€&quot;;[Red]\-#,##0.00\ &quot;€&quot;;&quot;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5" formatCode="#,##0.00\ &quot;€&quot;;[Red]\-#,##0.00\ &quot;€&quot;;&quot;&quot;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6" formatCode="#,##0.00\ &quot;€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5" formatCode="#,##0.00\ &quot;€&quot;;[Red]\-#,##0.00\ &quot;€&quot;;&quot;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6" formatCode="#,##0.00\ &quot;€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5" formatCode="#,##0.00\ &quot;€&quot;;[Red]\-#,##0.00\ &quot;€&quot;;&quot;&quot;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6" formatCode="#,##0.00\ &quot;€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5" formatCode="#,##0.00\ &quot;€&quot;;[Red]\-#,##0.00\ &quot;€&quot;;&quot;&quot;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6" formatCode="#,##0.00\ &quot;€&quot;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5" formatCode="#,##0.00\ &quot;€&quot;;[Red]\-#,##0.00\ &quot;€&quot;;&quot;&quot;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4" formatCode="0.00_ ;[Red]\-0.00\ 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4" formatCode="0.00_ ;[Red]\-0.00\ 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numFmt numFmtId="164" formatCode="0.00_ ;[Red]\-0.00\ 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alignment horizontal="right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555A15-CACF-4EE8-8281-147F8230D878}" name="Tabelle1" displayName="Tabelle1" ref="A4:N62" totalsRowCount="1" headerRowDxfId="30" dataDxfId="29" totalsRowDxfId="28">
  <autoFilter ref="A4:N61" xr:uid="{EA555A15-CACF-4EE8-8281-147F8230D878}"/>
  <tableColumns count="14">
    <tableColumn id="1" xr3:uid="{AF565284-468B-4334-AE2A-D7A07452965F}" name="Nr." dataDxfId="27" totalsRowDxfId="26"/>
    <tableColumn id="2" xr3:uid="{45E66257-0439-406C-BF7A-DD4D07A3A4AC}" name="Name, Vorname" totalsRowFunction="count" dataDxfId="25" totalsRowDxfId="24"/>
    <tableColumn id="3" xr3:uid="{047BC082-27A2-4B0B-93BE-376BD2A9A50B}" name="Straße" totalsRowLabel="Teilnehmer" dataDxfId="23" totalsRowDxfId="22"/>
    <tableColumn id="4" xr3:uid="{74287E39-0914-4AE3-B429-D4E1BA2D4DB2}" name="PLZ, Ort" dataDxfId="21" totalsRowDxfId="20"/>
    <tableColumn id="5" xr3:uid="{470487B6-7A15-485B-9436-09AED9DCBDB0}" name="Land_x000a_(wenn nicht_x000a_Deutschland)" dataDxfId="19" totalsRowDxfId="18"/>
    <tableColumn id="6" xr3:uid="{1A9BAC4D-6A9E-4CEB-AA2B-887FADD24B0F}" name="Geburts-_x000a_Datum" dataDxfId="17" totalsRowDxfId="16"/>
    <tableColumn id="7" xr3:uid="{D1A86B2C-A7E9-4AE4-8F8B-9E09095EFC15}" name="Alter bei _x000a_Konferenz-_x000a_Beginn" dataDxfId="15" totalsRowDxfId="14">
      <calculatedColumnFormula>IF(ISBLANK(Tabelle1[[#This Row],[Geburts-
Datum]]),"",DATEDIF(Tabelle1[[#This Row],[Geburts-
Datum]],Legende!$B$6,"Y"))</calculatedColumnFormula>
    </tableColumn>
    <tableColumn id="12" xr3:uid="{25A29761-9B2C-430D-BF4D-A038884A52C7}" name="Zimmer-Art" dataDxfId="13" totalsRowDxfId="12"/>
    <tableColumn id="11" xr3:uid="{007C8EE8-8D86-4364-9101-F415BEF26DA8}" name="Sonderkost" dataDxfId="11" totalsRowDxfId="10"/>
    <tableColumn id="8" xr3:uid="{88B81911-D438-4D24-989F-A833922E4BBD}" name="Konferenz-_x000a_Gebühr" totalsRowFunction="sum" dataDxfId="9" totalsRowDxfId="8">
      <calculatedColumnFormula>IFERROR(INDEX(Legende!$E$4:$E$11, MATCH(Tabelle1[[#This Row],[Zimmer-Art]],Legende!$D$4:$D$11,0)),"")</calculatedColumnFormula>
    </tableColumn>
    <tableColumn id="9" xr3:uid="{78A445E7-2294-4FFE-A5AA-01974C539DC8}" name="Sonder-Kost_x000a_Aufpreis" totalsRowFunction="sum" dataDxfId="7" totalsRowDxfId="6">
      <calculatedColumnFormula>IFERROR(INDEX(Legende!$H$4:$H$9, MATCH(Tabelle1[[#This Row],[Sonderkost]],Legende!$G$4:$G$9,0)),"")</calculatedColumnFormula>
    </tableColumn>
    <tableColumn id="10" xr3:uid="{F8AA3EEA-1880-42B4-BFD0-B67860A6DC9B}" name="Gebühr_x000a_Gesamt" totalsRowFunction="sum" dataDxfId="5" totalsRowDxfId="4">
      <calculatedColumnFormula>SUM(Tabelle1[[#This Row],[Konferenz-
Gebühr]:[Sonder-Kost
Aufpreis]])</calculatedColumnFormula>
    </tableColumn>
    <tableColumn id="13" xr3:uid="{33B5634A-B841-4885-ACCF-6A04DD80DFE2}" name="davon _x000a_Anzahlung" totalsRowFunction="sum" dataDxfId="3" totalsRowDxfId="2">
      <calculatedColumnFormula>IF(Tabelle1[[#This Row],[Gebühr
Gesamt]]&gt;0,50,0)</calculatedColumnFormula>
    </tableColumn>
    <tableColumn id="14" xr3:uid="{701D7BAC-9392-41B6-87E0-0ADCD71ABE0E}" name="davon _x000a_Rest-_x000a_Zahlung" totalsRowFunction="sum" dataDxfId="1" totalsRowDxfId="0">
      <calculatedColumnFormula>Tabelle1[[#This Row],[Gebühr
Gesamt]]-Tabelle1[[#This Row],[davon 
Anzahlung]]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m-konferenz.de/anmeldung/" TargetMode="External"/><Relationship Id="rId1" Type="http://schemas.openxmlformats.org/officeDocument/2006/relationships/hyperlink" Target="https://www.jm-konferenz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5896-DB51-4D62-8968-1B8CC7F2B36B}">
  <sheetPr>
    <tabColor rgb="FF0070C0"/>
    <pageSetUpPr fitToPage="1"/>
  </sheetPr>
  <dimension ref="A1:B40"/>
  <sheetViews>
    <sheetView tabSelected="1" zoomScale="85" zoomScaleNormal="85" workbookViewId="0">
      <selection activeCell="B4" sqref="B4"/>
    </sheetView>
  </sheetViews>
  <sheetFormatPr baseColWidth="10" defaultRowHeight="15" x14ac:dyDescent="0.25"/>
  <cols>
    <col min="1" max="1" width="40.42578125" bestFit="1" customWidth="1"/>
    <col min="2" max="2" width="63.7109375" bestFit="1" customWidth="1"/>
  </cols>
  <sheetData>
    <row r="1" spans="1:2" ht="34.5" x14ac:dyDescent="0.55000000000000004">
      <c r="A1" s="34" t="str">
        <f>Legende!$B$4 &amp; " " &amp; Legende!$B$5</f>
        <v>Jüdisch-Messianische Konferenz 2026</v>
      </c>
      <c r="B1" s="34"/>
    </row>
    <row r="2" spans="1:2" ht="24" x14ac:dyDescent="0.4">
      <c r="A2" s="35" t="str">
        <f>"Sammelanmeldung (v" &amp; Legende!$B$1 &amp; ") für " &amp; Legende!$B$7</f>
        <v>Sammelanmeldung (v2) für 14.05. - 17.05.2026</v>
      </c>
      <c r="B2" s="35"/>
    </row>
    <row r="4" spans="1:2" ht="24" x14ac:dyDescent="0.4">
      <c r="A4" s="22" t="s">
        <v>29</v>
      </c>
      <c r="B4" s="25"/>
    </row>
    <row r="5" spans="1:2" ht="21" x14ac:dyDescent="0.35">
      <c r="A5" s="22"/>
    </row>
    <row r="6" spans="1:2" ht="24" x14ac:dyDescent="0.4">
      <c r="A6" s="22" t="s">
        <v>22</v>
      </c>
      <c r="B6" s="25"/>
    </row>
    <row r="7" spans="1:2" ht="21" x14ac:dyDescent="0.35">
      <c r="A7" s="22"/>
    </row>
    <row r="8" spans="1:2" ht="24" x14ac:dyDescent="0.4">
      <c r="A8" s="22" t="s">
        <v>23</v>
      </c>
      <c r="B8" s="25"/>
    </row>
    <row r="9" spans="1:2" ht="21" x14ac:dyDescent="0.35">
      <c r="A9" s="22"/>
    </row>
    <row r="10" spans="1:2" ht="24" x14ac:dyDescent="0.4">
      <c r="A10" s="22" t="s">
        <v>24</v>
      </c>
      <c r="B10" s="25"/>
    </row>
    <row r="11" spans="1:2" ht="21" x14ac:dyDescent="0.35">
      <c r="A11" s="22"/>
    </row>
    <row r="12" spans="1:2" ht="24" x14ac:dyDescent="0.4">
      <c r="A12" s="22" t="s">
        <v>25</v>
      </c>
      <c r="B12" s="25"/>
    </row>
    <row r="13" spans="1:2" ht="21" x14ac:dyDescent="0.35">
      <c r="A13" s="22"/>
    </row>
    <row r="14" spans="1:2" ht="21" x14ac:dyDescent="0.35">
      <c r="A14" s="22"/>
    </row>
    <row r="15" spans="1:2" ht="24" x14ac:dyDescent="0.4">
      <c r="A15" s="22" t="s">
        <v>21</v>
      </c>
      <c r="B15" s="25"/>
    </row>
    <row r="16" spans="1:2" ht="21" x14ac:dyDescent="0.35">
      <c r="A16" s="22"/>
    </row>
    <row r="17" spans="1:2" ht="24" x14ac:dyDescent="0.4">
      <c r="A17" s="22" t="s">
        <v>26</v>
      </c>
      <c r="B17" s="25"/>
    </row>
    <row r="18" spans="1:2" ht="21" x14ac:dyDescent="0.35">
      <c r="A18" s="22"/>
    </row>
    <row r="19" spans="1:2" ht="24" x14ac:dyDescent="0.4">
      <c r="A19" s="22" t="s">
        <v>27</v>
      </c>
      <c r="B19" s="25"/>
    </row>
    <row r="20" spans="1:2" ht="21" x14ac:dyDescent="0.35">
      <c r="A20" s="22"/>
    </row>
    <row r="21" spans="1:2" ht="24" x14ac:dyDescent="0.4">
      <c r="A21" s="22" t="s">
        <v>28</v>
      </c>
      <c r="B21" s="25"/>
    </row>
    <row r="22" spans="1:2" ht="21" x14ac:dyDescent="0.35">
      <c r="A22" s="22"/>
    </row>
    <row r="23" spans="1:2" ht="21" x14ac:dyDescent="0.35">
      <c r="A23" s="22"/>
    </row>
    <row r="24" spans="1:2" ht="24" x14ac:dyDescent="0.4">
      <c r="A24" s="22" t="s">
        <v>32</v>
      </c>
      <c r="B24" s="27">
        <f>Tabelle1[[#Totals],[Name, Vorname]]</f>
        <v>0</v>
      </c>
    </row>
    <row r="25" spans="1:2" ht="21" x14ac:dyDescent="0.35">
      <c r="A25" s="22"/>
    </row>
    <row r="26" spans="1:2" ht="24" x14ac:dyDescent="0.4">
      <c r="A26" s="22" t="s">
        <v>34</v>
      </c>
      <c r="B26" s="26">
        <f>Tabelle1[[#Totals],[davon 
Anzahlung]]</f>
        <v>0</v>
      </c>
    </row>
    <row r="27" spans="1:2" ht="21" x14ac:dyDescent="0.35">
      <c r="A27" s="22" t="s">
        <v>66</v>
      </c>
      <c r="B27" s="23">
        <f>Legende!$B$10</f>
        <v>46082</v>
      </c>
    </row>
    <row r="28" spans="1:2" ht="21" x14ac:dyDescent="0.35">
      <c r="A28" s="22"/>
    </row>
    <row r="29" spans="1:2" ht="24" x14ac:dyDescent="0.4">
      <c r="A29" s="22" t="s">
        <v>33</v>
      </c>
      <c r="B29" s="26">
        <f>Tabelle1[[#Totals],[davon 
Rest-
Zahlung]]</f>
        <v>0</v>
      </c>
    </row>
    <row r="30" spans="1:2" ht="21" x14ac:dyDescent="0.35">
      <c r="A30" s="22" t="s">
        <v>66</v>
      </c>
      <c r="B30" s="23">
        <f>Legende!$B$11</f>
        <v>46113</v>
      </c>
    </row>
    <row r="31" spans="1:2" ht="21" x14ac:dyDescent="0.35">
      <c r="A31" s="22"/>
    </row>
    <row r="32" spans="1:2" ht="24" x14ac:dyDescent="0.4">
      <c r="A32" s="22" t="s">
        <v>35</v>
      </c>
      <c r="B32" s="26">
        <f>Tabelle1[[#Totals],[Gebühr
Gesamt]]</f>
        <v>0</v>
      </c>
    </row>
    <row r="33" spans="1:2" ht="21" x14ac:dyDescent="0.35">
      <c r="A33" s="22" t="s">
        <v>66</v>
      </c>
      <c r="B33" s="23">
        <f>Legende!$B$11</f>
        <v>46113</v>
      </c>
    </row>
    <row r="34" spans="1:2" ht="21" x14ac:dyDescent="0.35">
      <c r="A34" s="22"/>
    </row>
    <row r="35" spans="1:2" ht="20.25" thickBot="1" x14ac:dyDescent="0.35">
      <c r="A35" s="24" t="s">
        <v>72</v>
      </c>
      <c r="B35" s="24"/>
    </row>
    <row r="36" spans="1:2" ht="21.75" thickTop="1" x14ac:dyDescent="0.35">
      <c r="A36" s="22" t="s">
        <v>71</v>
      </c>
      <c r="B36" s="22" t="str">
        <f>Legende!B12</f>
        <v>Evangeliumsdienst für Israel</v>
      </c>
    </row>
    <row r="37" spans="1:2" ht="21" x14ac:dyDescent="0.35">
      <c r="A37" s="22" t="s">
        <v>70</v>
      </c>
      <c r="B37" s="22" t="str">
        <f>Legende!B13</f>
        <v>DE98 6115 0020 0104 2031 43</v>
      </c>
    </row>
    <row r="38" spans="1:2" ht="21" x14ac:dyDescent="0.35">
      <c r="A38" s="22" t="s">
        <v>68</v>
      </c>
      <c r="B38" s="22" t="str">
        <f>Legende!B14</f>
        <v>ESSLDE66XXX</v>
      </c>
    </row>
    <row r="39" spans="1:2" ht="21" x14ac:dyDescent="0.35">
      <c r="A39" s="22" t="s">
        <v>69</v>
      </c>
      <c r="B39" s="22" t="str">
        <f>Legende!B15</f>
        <v>Kreissparkasse Esslingen-Nürtingen</v>
      </c>
    </row>
    <row r="40" spans="1:2" ht="21" x14ac:dyDescent="0.35">
      <c r="A40" s="22" t="s">
        <v>67</v>
      </c>
      <c r="B40" s="22" t="str">
        <f>Legende!B16</f>
        <v>JM-Konferenz 2026 + Name der Gemeinde/Gruppe</v>
      </c>
    </row>
  </sheetData>
  <sheetProtection sheet="1" objects="1" scenarios="1"/>
  <mergeCells count="2">
    <mergeCell ref="A1:B1"/>
    <mergeCell ref="A2:B2"/>
  </mergeCells>
  <pageMargins left="0.7" right="0.7" top="0.78740157499999996" bottom="0.78740157499999996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C7FF-152B-45BD-ADC8-023CAD2BF764}">
  <sheetPr>
    <tabColor rgb="FF002060"/>
    <pageSetUpPr fitToPage="1"/>
  </sheetPr>
  <dimension ref="A1:N62"/>
  <sheetViews>
    <sheetView topLeftCell="A4" workbookViewId="0">
      <pane xSplit="2" ySplit="1" topLeftCell="C5" activePane="bottomRight" state="frozen"/>
      <selection activeCell="B4" sqref="B4"/>
      <selection pane="topRight" activeCell="B4" sqref="B4"/>
      <selection pane="bottomLeft" activeCell="B4" sqref="B4"/>
      <selection pane="bottomRight" activeCell="B5" sqref="B5"/>
    </sheetView>
  </sheetViews>
  <sheetFormatPr baseColWidth="10" defaultRowHeight="24" x14ac:dyDescent="0.4"/>
  <cols>
    <col min="1" max="1" width="7.85546875" style="7" bestFit="1" customWidth="1"/>
    <col min="2" max="2" width="37.5703125" style="7" customWidth="1"/>
    <col min="3" max="3" width="52.42578125" style="7" bestFit="1" customWidth="1"/>
    <col min="4" max="4" width="44" style="7" bestFit="1" customWidth="1"/>
    <col min="5" max="5" width="22" style="7" customWidth="1"/>
    <col min="6" max="6" width="16.85546875" style="10" bestFit="1" customWidth="1"/>
    <col min="7" max="7" width="19" style="10" bestFit="1" customWidth="1"/>
    <col min="8" max="8" width="49.5703125" style="14" customWidth="1"/>
    <col min="9" max="9" width="60.85546875" style="14" bestFit="1" customWidth="1"/>
    <col min="10" max="10" width="20.140625" style="10" customWidth="1"/>
    <col min="11" max="11" width="20" style="10" bestFit="1" customWidth="1"/>
    <col min="12" max="12" width="19.140625" style="10" customWidth="1"/>
    <col min="13" max="13" width="18.7109375" style="7" bestFit="1" customWidth="1"/>
    <col min="14" max="14" width="17.85546875" style="7" customWidth="1"/>
    <col min="15" max="16384" width="11.42578125" style="7"/>
  </cols>
  <sheetData>
    <row r="1" spans="1:14" ht="34.5" x14ac:dyDescent="0.55000000000000004">
      <c r="A1" s="37" t="str">
        <f>Legende!$B$4 &amp; " " &amp; Legende!$B$5</f>
        <v>Jüdisch-Messianische Konferenz 2026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x14ac:dyDescent="0.4">
      <c r="A2" s="36" t="str">
        <f>"Sammelanmeldung (v" &amp; Legende!$B$1 &amp; ") für " &amp; Legende!$B$7 &amp; " von Gemeinde/Gruppe " &amp; Grunddaten!$B$4 &amp; ", " &amp; Grunddaten!$B$10</f>
        <v xml:space="preserve">Sammelanmeldung (v2) für 14.05. - 17.05.2026 von Gemeinde/Gruppe , 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4" spans="1:14" ht="72" x14ac:dyDescent="0.4">
      <c r="A4" s="7" t="s">
        <v>39</v>
      </c>
      <c r="B4" s="7" t="s">
        <v>36</v>
      </c>
      <c r="C4" s="7" t="s">
        <v>20</v>
      </c>
      <c r="D4" s="7" t="s">
        <v>37</v>
      </c>
      <c r="E4" s="8" t="s">
        <v>52</v>
      </c>
      <c r="F4" s="13" t="s">
        <v>43</v>
      </c>
      <c r="G4" s="13" t="s">
        <v>38</v>
      </c>
      <c r="H4" s="13" t="s">
        <v>51</v>
      </c>
      <c r="I4" s="13" t="s">
        <v>9</v>
      </c>
      <c r="J4" s="11" t="s">
        <v>41</v>
      </c>
      <c r="K4" s="11" t="s">
        <v>44</v>
      </c>
      <c r="L4" s="11" t="s">
        <v>42</v>
      </c>
      <c r="M4" s="8" t="s">
        <v>53</v>
      </c>
      <c r="N4" s="8" t="s">
        <v>54</v>
      </c>
    </row>
    <row r="5" spans="1:14" x14ac:dyDescent="0.4">
      <c r="A5" s="7">
        <v>1</v>
      </c>
      <c r="B5" s="17"/>
      <c r="C5" s="17"/>
      <c r="D5" s="17"/>
      <c r="E5" s="17"/>
      <c r="F5" s="18"/>
      <c r="G5" s="9" t="str">
        <f>IF(ISBLANK(Tabelle1[[#This Row],[Geburts-
Datum]]),"",DATEDIF(Tabelle1[[#This Row],[Geburts-
Datum]],Legende!$B$6,"Y"))</f>
        <v/>
      </c>
      <c r="H5" s="16"/>
      <c r="I5" s="16"/>
      <c r="J5" s="15" t="str">
        <f>IFERROR(INDEX(Legende!$E$4:$E$11, MATCH(Tabelle1[[#This Row],[Zimmer-Art]],Legende!$D$4:$D$11,0)),"")</f>
        <v/>
      </c>
      <c r="K5" s="15" t="str">
        <f>IFERROR(INDEX(Legende!$H$4:$H$9, MATCH(Tabelle1[[#This Row],[Sonderkost]],Legende!$G$4:$G$9,0)),"")</f>
        <v/>
      </c>
      <c r="L5" s="15">
        <f>SUM(Tabelle1[[#This Row],[Konferenz-
Gebühr]:[Sonder-Kost
Aufpreis]])</f>
        <v>0</v>
      </c>
      <c r="M5" s="15">
        <f>IF(Tabelle1[[#This Row],[Gebühr
Gesamt]]&gt;0,50,0)</f>
        <v>0</v>
      </c>
      <c r="N5" s="15">
        <f>Tabelle1[[#This Row],[Gebühr
Gesamt]]-Tabelle1[[#This Row],[davon 
Anzahlung]]</f>
        <v>0</v>
      </c>
    </row>
    <row r="6" spans="1:14" x14ac:dyDescent="0.4">
      <c r="A6" s="7">
        <f>A5+1</f>
        <v>2</v>
      </c>
      <c r="B6" s="17"/>
      <c r="C6" s="17"/>
      <c r="D6" s="17"/>
      <c r="E6" s="17"/>
      <c r="F6" s="18"/>
      <c r="G6" s="9" t="str">
        <f>IF(ISBLANK(Tabelle1[[#This Row],[Geburts-
Datum]]),"",DATEDIF(Tabelle1[[#This Row],[Geburts-
Datum]],Legende!$B$6,"Y"))</f>
        <v/>
      </c>
      <c r="H6" s="16"/>
      <c r="I6" s="16"/>
      <c r="J6" s="15" t="str">
        <f>IFERROR(INDEX(Legende!$E$4:$E$11, MATCH(Tabelle1[[#This Row],[Zimmer-Art]],Legende!$D$4:$D$11,0)),"")</f>
        <v/>
      </c>
      <c r="K6" s="15" t="str">
        <f>IFERROR(INDEX(Legende!$H$4:$H$9, MATCH(Tabelle1[[#This Row],[Sonderkost]],Legende!$G$4:$G$9,0)),"")</f>
        <v/>
      </c>
      <c r="L6" s="15">
        <f>SUM(Tabelle1[[#This Row],[Konferenz-
Gebühr]:[Sonder-Kost
Aufpreis]])</f>
        <v>0</v>
      </c>
      <c r="M6" s="15">
        <f>IF(Tabelle1[[#This Row],[Gebühr
Gesamt]]&gt;0,50,0)</f>
        <v>0</v>
      </c>
      <c r="N6" s="15">
        <f>Tabelle1[[#This Row],[Gebühr
Gesamt]]-Tabelle1[[#This Row],[davon 
Anzahlung]]</f>
        <v>0</v>
      </c>
    </row>
    <row r="7" spans="1:14" x14ac:dyDescent="0.4">
      <c r="A7" s="7">
        <f t="shared" ref="A7:A61" si="0">A6+1</f>
        <v>3</v>
      </c>
      <c r="B7" s="17"/>
      <c r="C7" s="17"/>
      <c r="D7" s="17"/>
      <c r="E7" s="17"/>
      <c r="F7" s="18"/>
      <c r="G7" s="9" t="str">
        <f>IF(ISBLANK(Tabelle1[[#This Row],[Geburts-
Datum]]),"",DATEDIF(Tabelle1[[#This Row],[Geburts-
Datum]],Legende!$B$6,"Y"))</f>
        <v/>
      </c>
      <c r="H7" s="16"/>
      <c r="I7" s="16"/>
      <c r="J7" s="15" t="str">
        <f>IFERROR(INDEX(Legende!$E$4:$E$11, MATCH(Tabelle1[[#This Row],[Zimmer-Art]],Legende!$D$4:$D$11,0)),"")</f>
        <v/>
      </c>
      <c r="K7" s="15" t="str">
        <f>IFERROR(INDEX(Legende!$H$4:$H$9, MATCH(Tabelle1[[#This Row],[Sonderkost]],Legende!$G$4:$G$9,0)),"")</f>
        <v/>
      </c>
      <c r="L7" s="15">
        <f>SUM(Tabelle1[[#This Row],[Konferenz-
Gebühr]:[Sonder-Kost
Aufpreis]])</f>
        <v>0</v>
      </c>
      <c r="M7" s="15">
        <f>IF(Tabelle1[[#This Row],[Gebühr
Gesamt]]&gt;0,50,0)</f>
        <v>0</v>
      </c>
      <c r="N7" s="15">
        <f>Tabelle1[[#This Row],[Gebühr
Gesamt]]-Tabelle1[[#This Row],[davon 
Anzahlung]]</f>
        <v>0</v>
      </c>
    </row>
    <row r="8" spans="1:14" x14ac:dyDescent="0.4">
      <c r="A8" s="7">
        <f t="shared" si="0"/>
        <v>4</v>
      </c>
      <c r="B8" s="17"/>
      <c r="C8" s="17"/>
      <c r="D8" s="17"/>
      <c r="E8" s="17"/>
      <c r="F8" s="18"/>
      <c r="G8" s="9" t="str">
        <f>IF(ISBLANK(Tabelle1[[#This Row],[Geburts-
Datum]]),"",DATEDIF(Tabelle1[[#This Row],[Geburts-
Datum]],Legende!$B$6,"Y"))</f>
        <v/>
      </c>
      <c r="H8" s="16"/>
      <c r="I8" s="16"/>
      <c r="J8" s="15" t="str">
        <f>IFERROR(INDEX(Legende!$E$4:$E$11, MATCH(Tabelle1[[#This Row],[Zimmer-Art]],Legende!$D$4:$D$11,0)),"")</f>
        <v/>
      </c>
      <c r="K8" s="15" t="str">
        <f>IFERROR(INDEX(Legende!$H$4:$H$9, MATCH(Tabelle1[[#This Row],[Sonderkost]],Legende!$G$4:$G$9,0)),"")</f>
        <v/>
      </c>
      <c r="L8" s="15">
        <f>SUM(Tabelle1[[#This Row],[Konferenz-
Gebühr]:[Sonder-Kost
Aufpreis]])</f>
        <v>0</v>
      </c>
      <c r="M8" s="15">
        <f>IF(Tabelle1[[#This Row],[Gebühr
Gesamt]]&gt;0,50,0)</f>
        <v>0</v>
      </c>
      <c r="N8" s="15">
        <f>Tabelle1[[#This Row],[Gebühr
Gesamt]]-Tabelle1[[#This Row],[davon 
Anzahlung]]</f>
        <v>0</v>
      </c>
    </row>
    <row r="9" spans="1:14" x14ac:dyDescent="0.4">
      <c r="A9" s="7">
        <f t="shared" si="0"/>
        <v>5</v>
      </c>
      <c r="B9" s="17"/>
      <c r="C9" s="17"/>
      <c r="D9" s="17"/>
      <c r="E9" s="17"/>
      <c r="F9" s="18"/>
      <c r="G9" s="9" t="str">
        <f>IF(ISBLANK(Tabelle1[[#This Row],[Geburts-
Datum]]),"",DATEDIF(Tabelle1[[#This Row],[Geburts-
Datum]],Legende!$B$6,"Y"))</f>
        <v/>
      </c>
      <c r="H9" s="16"/>
      <c r="I9" s="16"/>
      <c r="J9" s="15" t="str">
        <f>IFERROR(INDEX(Legende!$E$4:$E$11, MATCH(Tabelle1[[#This Row],[Zimmer-Art]],Legende!$D$4:$D$11,0)),"")</f>
        <v/>
      </c>
      <c r="K9" s="15" t="str">
        <f>IFERROR(INDEX(Legende!$H$4:$H$9, MATCH(Tabelle1[[#This Row],[Sonderkost]],Legende!$G$4:$G$9,0)),"")</f>
        <v/>
      </c>
      <c r="L9" s="15">
        <f>SUM(Tabelle1[[#This Row],[Konferenz-
Gebühr]:[Sonder-Kost
Aufpreis]])</f>
        <v>0</v>
      </c>
      <c r="M9" s="15">
        <f>IF(Tabelle1[[#This Row],[Gebühr
Gesamt]]&gt;0,50,0)</f>
        <v>0</v>
      </c>
      <c r="N9" s="15">
        <f>Tabelle1[[#This Row],[Gebühr
Gesamt]]-Tabelle1[[#This Row],[davon 
Anzahlung]]</f>
        <v>0</v>
      </c>
    </row>
    <row r="10" spans="1:14" x14ac:dyDescent="0.4">
      <c r="A10" s="7">
        <f t="shared" si="0"/>
        <v>6</v>
      </c>
      <c r="B10" s="17"/>
      <c r="C10" s="17"/>
      <c r="D10" s="17"/>
      <c r="E10" s="17"/>
      <c r="F10" s="18"/>
      <c r="G10" s="9" t="str">
        <f>IF(ISBLANK(Tabelle1[[#This Row],[Geburts-
Datum]]),"",DATEDIF(Tabelle1[[#This Row],[Geburts-
Datum]],Legende!$B$6,"Y"))</f>
        <v/>
      </c>
      <c r="H10" s="16"/>
      <c r="I10" s="16"/>
      <c r="J10" s="15" t="str">
        <f>IFERROR(INDEX(Legende!$E$4:$E$11, MATCH(Tabelle1[[#This Row],[Zimmer-Art]],Legende!$D$4:$D$11,0)),"")</f>
        <v/>
      </c>
      <c r="K10" s="15" t="str">
        <f>IFERROR(INDEX(Legende!$H$4:$H$9, MATCH(Tabelle1[[#This Row],[Sonderkost]],Legende!$G$4:$G$9,0)),"")</f>
        <v/>
      </c>
      <c r="L10" s="15">
        <f>SUM(Tabelle1[[#This Row],[Konferenz-
Gebühr]:[Sonder-Kost
Aufpreis]])</f>
        <v>0</v>
      </c>
      <c r="M10" s="15">
        <f>IF(Tabelle1[[#This Row],[Gebühr
Gesamt]]&gt;0,50,0)</f>
        <v>0</v>
      </c>
      <c r="N10" s="15">
        <f>Tabelle1[[#This Row],[Gebühr
Gesamt]]-Tabelle1[[#This Row],[davon 
Anzahlung]]</f>
        <v>0</v>
      </c>
    </row>
    <row r="11" spans="1:14" x14ac:dyDescent="0.4">
      <c r="A11" s="7">
        <f t="shared" si="0"/>
        <v>7</v>
      </c>
      <c r="B11" s="17"/>
      <c r="C11" s="17"/>
      <c r="D11" s="17"/>
      <c r="E11" s="17"/>
      <c r="F11" s="18"/>
      <c r="G11" s="9" t="str">
        <f>IF(ISBLANK(Tabelle1[[#This Row],[Geburts-
Datum]]),"",DATEDIF(Tabelle1[[#This Row],[Geburts-
Datum]],Legende!$B$6,"Y"))</f>
        <v/>
      </c>
      <c r="H11" s="16"/>
      <c r="I11" s="16"/>
      <c r="J11" s="15" t="str">
        <f>IFERROR(INDEX(Legende!$E$4:$E$11, MATCH(Tabelle1[[#This Row],[Zimmer-Art]],Legende!$D$4:$D$11,0)),"")</f>
        <v/>
      </c>
      <c r="K11" s="15" t="str">
        <f>IFERROR(INDEX(Legende!$H$4:$H$9, MATCH(Tabelle1[[#This Row],[Sonderkost]],Legende!$G$4:$G$9,0)),"")</f>
        <v/>
      </c>
      <c r="L11" s="15">
        <f>SUM(Tabelle1[[#This Row],[Konferenz-
Gebühr]:[Sonder-Kost
Aufpreis]])</f>
        <v>0</v>
      </c>
      <c r="M11" s="15">
        <f>IF(Tabelle1[[#This Row],[Gebühr
Gesamt]]&gt;0,50,0)</f>
        <v>0</v>
      </c>
      <c r="N11" s="15">
        <f>Tabelle1[[#This Row],[Gebühr
Gesamt]]-Tabelle1[[#This Row],[davon 
Anzahlung]]</f>
        <v>0</v>
      </c>
    </row>
    <row r="12" spans="1:14" x14ac:dyDescent="0.4">
      <c r="A12" s="7">
        <f t="shared" si="0"/>
        <v>8</v>
      </c>
      <c r="B12" s="17"/>
      <c r="C12" s="17"/>
      <c r="D12" s="17"/>
      <c r="E12" s="17"/>
      <c r="F12" s="18"/>
      <c r="G12" s="9" t="str">
        <f>IF(ISBLANK(Tabelle1[[#This Row],[Geburts-
Datum]]),"",DATEDIF(Tabelle1[[#This Row],[Geburts-
Datum]],Legende!$B$6,"Y"))</f>
        <v/>
      </c>
      <c r="H12" s="16"/>
      <c r="I12" s="16"/>
      <c r="J12" s="15" t="str">
        <f>IFERROR(INDEX(Legende!$E$4:$E$11, MATCH(Tabelle1[[#This Row],[Zimmer-Art]],Legende!$D$4:$D$11,0)),"")</f>
        <v/>
      </c>
      <c r="K12" s="15" t="str">
        <f>IFERROR(INDEX(Legende!$H$4:$H$9, MATCH(Tabelle1[[#This Row],[Sonderkost]],Legende!$G$4:$G$9,0)),"")</f>
        <v/>
      </c>
      <c r="L12" s="15">
        <f>SUM(Tabelle1[[#This Row],[Konferenz-
Gebühr]:[Sonder-Kost
Aufpreis]])</f>
        <v>0</v>
      </c>
      <c r="M12" s="15">
        <f>IF(Tabelle1[[#This Row],[Gebühr
Gesamt]]&gt;0,50,0)</f>
        <v>0</v>
      </c>
      <c r="N12" s="15">
        <f>Tabelle1[[#This Row],[Gebühr
Gesamt]]-Tabelle1[[#This Row],[davon 
Anzahlung]]</f>
        <v>0</v>
      </c>
    </row>
    <row r="13" spans="1:14" x14ac:dyDescent="0.4">
      <c r="A13" s="7">
        <f t="shared" si="0"/>
        <v>9</v>
      </c>
      <c r="B13" s="17"/>
      <c r="C13" s="17"/>
      <c r="D13" s="17"/>
      <c r="E13" s="17"/>
      <c r="F13" s="18"/>
      <c r="G13" s="9" t="str">
        <f>IF(ISBLANK(Tabelle1[[#This Row],[Geburts-
Datum]]),"",DATEDIF(Tabelle1[[#This Row],[Geburts-
Datum]],Legende!$B$6,"Y"))</f>
        <v/>
      </c>
      <c r="H13" s="16"/>
      <c r="I13" s="16"/>
      <c r="J13" s="15" t="str">
        <f>IFERROR(INDEX(Legende!$E$4:$E$11, MATCH(Tabelle1[[#This Row],[Zimmer-Art]],Legende!$D$4:$D$11,0)),"")</f>
        <v/>
      </c>
      <c r="K13" s="15" t="str">
        <f>IFERROR(INDEX(Legende!$H$4:$H$9, MATCH(Tabelle1[[#This Row],[Sonderkost]],Legende!$G$4:$G$9,0)),"")</f>
        <v/>
      </c>
      <c r="L13" s="15">
        <f>SUM(Tabelle1[[#This Row],[Konferenz-
Gebühr]:[Sonder-Kost
Aufpreis]])</f>
        <v>0</v>
      </c>
      <c r="M13" s="15">
        <f>IF(Tabelle1[[#This Row],[Gebühr
Gesamt]]&gt;0,50,0)</f>
        <v>0</v>
      </c>
      <c r="N13" s="15">
        <f>Tabelle1[[#This Row],[Gebühr
Gesamt]]-Tabelle1[[#This Row],[davon 
Anzahlung]]</f>
        <v>0</v>
      </c>
    </row>
    <row r="14" spans="1:14" x14ac:dyDescent="0.4">
      <c r="A14" s="7">
        <f t="shared" si="0"/>
        <v>10</v>
      </c>
      <c r="B14" s="17"/>
      <c r="C14" s="17"/>
      <c r="D14" s="17"/>
      <c r="E14" s="17"/>
      <c r="F14" s="18"/>
      <c r="G14" s="9" t="str">
        <f>IF(ISBLANK(Tabelle1[[#This Row],[Geburts-
Datum]]),"",DATEDIF(Tabelle1[[#This Row],[Geburts-
Datum]],Legende!$B$6,"Y"))</f>
        <v/>
      </c>
      <c r="H14" s="16"/>
      <c r="I14" s="16"/>
      <c r="J14" s="15" t="str">
        <f>IFERROR(INDEX(Legende!$E$4:$E$11, MATCH(Tabelle1[[#This Row],[Zimmer-Art]],Legende!$D$4:$D$11,0)),"")</f>
        <v/>
      </c>
      <c r="K14" s="15" t="str">
        <f>IFERROR(INDEX(Legende!$H$4:$H$9, MATCH(Tabelle1[[#This Row],[Sonderkost]],Legende!$G$4:$G$9,0)),"")</f>
        <v/>
      </c>
      <c r="L14" s="15">
        <f>SUM(Tabelle1[[#This Row],[Konferenz-
Gebühr]:[Sonder-Kost
Aufpreis]])</f>
        <v>0</v>
      </c>
      <c r="M14" s="15">
        <f>IF(Tabelle1[[#This Row],[Gebühr
Gesamt]]&gt;0,50,0)</f>
        <v>0</v>
      </c>
      <c r="N14" s="15">
        <f>Tabelle1[[#This Row],[Gebühr
Gesamt]]-Tabelle1[[#This Row],[davon 
Anzahlung]]</f>
        <v>0</v>
      </c>
    </row>
    <row r="15" spans="1:14" x14ac:dyDescent="0.4">
      <c r="A15" s="7">
        <f t="shared" si="0"/>
        <v>11</v>
      </c>
      <c r="B15" s="17"/>
      <c r="C15" s="17"/>
      <c r="D15" s="17"/>
      <c r="E15" s="17"/>
      <c r="F15" s="18"/>
      <c r="G15" s="9" t="str">
        <f>IF(ISBLANK(Tabelle1[[#This Row],[Geburts-
Datum]]),"",DATEDIF(Tabelle1[[#This Row],[Geburts-
Datum]],Legende!$B$6,"Y"))</f>
        <v/>
      </c>
      <c r="H15" s="16"/>
      <c r="I15" s="16"/>
      <c r="J15" s="15" t="str">
        <f>IFERROR(INDEX(Legende!$E$4:$E$11, MATCH(Tabelle1[[#This Row],[Zimmer-Art]],Legende!$D$4:$D$11,0)),"")</f>
        <v/>
      </c>
      <c r="K15" s="15" t="str">
        <f>IFERROR(INDEX(Legende!$H$4:$H$9, MATCH(Tabelle1[[#This Row],[Sonderkost]],Legende!$G$4:$G$9,0)),"")</f>
        <v/>
      </c>
      <c r="L15" s="15">
        <f>SUM(Tabelle1[[#This Row],[Konferenz-
Gebühr]:[Sonder-Kost
Aufpreis]])</f>
        <v>0</v>
      </c>
      <c r="M15" s="15">
        <f>IF(Tabelle1[[#This Row],[Gebühr
Gesamt]]&gt;0,50,0)</f>
        <v>0</v>
      </c>
      <c r="N15" s="15">
        <f>Tabelle1[[#This Row],[Gebühr
Gesamt]]-Tabelle1[[#This Row],[davon 
Anzahlung]]</f>
        <v>0</v>
      </c>
    </row>
    <row r="16" spans="1:14" x14ac:dyDescent="0.4">
      <c r="A16" s="7">
        <f t="shared" si="0"/>
        <v>12</v>
      </c>
      <c r="B16" s="17"/>
      <c r="C16" s="17"/>
      <c r="D16" s="17"/>
      <c r="E16" s="17"/>
      <c r="F16" s="18"/>
      <c r="G16" s="9" t="str">
        <f>IF(ISBLANK(Tabelle1[[#This Row],[Geburts-
Datum]]),"",DATEDIF(Tabelle1[[#This Row],[Geburts-
Datum]],Legende!$B$6,"Y"))</f>
        <v/>
      </c>
      <c r="H16" s="16"/>
      <c r="I16" s="16"/>
      <c r="J16" s="15" t="str">
        <f>IFERROR(INDEX(Legende!$E$4:$E$11, MATCH(Tabelle1[[#This Row],[Zimmer-Art]],Legende!$D$4:$D$11,0)),"")</f>
        <v/>
      </c>
      <c r="K16" s="15" t="str">
        <f>IFERROR(INDEX(Legende!$H$4:$H$9, MATCH(Tabelle1[[#This Row],[Sonderkost]],Legende!$G$4:$G$9,0)),"")</f>
        <v/>
      </c>
      <c r="L16" s="15">
        <f>SUM(Tabelle1[[#This Row],[Konferenz-
Gebühr]:[Sonder-Kost
Aufpreis]])</f>
        <v>0</v>
      </c>
      <c r="M16" s="15">
        <f>IF(Tabelle1[[#This Row],[Gebühr
Gesamt]]&gt;0,50,0)</f>
        <v>0</v>
      </c>
      <c r="N16" s="15">
        <f>Tabelle1[[#This Row],[Gebühr
Gesamt]]-Tabelle1[[#This Row],[davon 
Anzahlung]]</f>
        <v>0</v>
      </c>
    </row>
    <row r="17" spans="1:14" x14ac:dyDescent="0.4">
      <c r="A17" s="7">
        <f t="shared" si="0"/>
        <v>13</v>
      </c>
      <c r="B17" s="17"/>
      <c r="C17" s="17"/>
      <c r="D17" s="17"/>
      <c r="E17" s="17"/>
      <c r="F17" s="18"/>
      <c r="G17" s="9" t="str">
        <f>IF(ISBLANK(Tabelle1[[#This Row],[Geburts-
Datum]]),"",DATEDIF(Tabelle1[[#This Row],[Geburts-
Datum]],Legende!$B$6,"Y"))</f>
        <v/>
      </c>
      <c r="H17" s="16"/>
      <c r="I17" s="16"/>
      <c r="J17" s="15" t="str">
        <f>IFERROR(INDEX(Legende!$E$4:$E$11, MATCH(Tabelle1[[#This Row],[Zimmer-Art]],Legende!$D$4:$D$11,0)),"")</f>
        <v/>
      </c>
      <c r="K17" s="15" t="str">
        <f>IFERROR(INDEX(Legende!$H$4:$H$9, MATCH(Tabelle1[[#This Row],[Sonderkost]],Legende!$G$4:$G$9,0)),"")</f>
        <v/>
      </c>
      <c r="L17" s="15">
        <f>SUM(Tabelle1[[#This Row],[Konferenz-
Gebühr]:[Sonder-Kost
Aufpreis]])</f>
        <v>0</v>
      </c>
      <c r="M17" s="15">
        <f>IF(Tabelle1[[#This Row],[Gebühr
Gesamt]]&gt;0,50,0)</f>
        <v>0</v>
      </c>
      <c r="N17" s="15">
        <f>Tabelle1[[#This Row],[Gebühr
Gesamt]]-Tabelle1[[#This Row],[davon 
Anzahlung]]</f>
        <v>0</v>
      </c>
    </row>
    <row r="18" spans="1:14" x14ac:dyDescent="0.4">
      <c r="A18" s="7">
        <f t="shared" si="0"/>
        <v>14</v>
      </c>
      <c r="B18" s="17"/>
      <c r="C18" s="17"/>
      <c r="D18" s="17"/>
      <c r="E18" s="17"/>
      <c r="F18" s="19"/>
      <c r="G18" s="9" t="str">
        <f>IF(ISBLANK(Tabelle1[[#This Row],[Geburts-
Datum]]),"",DATEDIF(Tabelle1[[#This Row],[Geburts-
Datum]],Legende!$B$6,"Y"))</f>
        <v/>
      </c>
      <c r="H18" s="16"/>
      <c r="I18" s="16"/>
      <c r="J18" s="15" t="str">
        <f>IFERROR(INDEX(Legende!$E$4:$E$11, MATCH(Tabelle1[[#This Row],[Zimmer-Art]],Legende!$D$4:$D$11,0)),"")</f>
        <v/>
      </c>
      <c r="K18" s="15" t="str">
        <f>IFERROR(INDEX(Legende!$H$4:$H$9, MATCH(Tabelle1[[#This Row],[Sonderkost]],Legende!$G$4:$G$9,0)),"")</f>
        <v/>
      </c>
      <c r="L18" s="15">
        <f>SUM(Tabelle1[[#This Row],[Konferenz-
Gebühr]:[Sonder-Kost
Aufpreis]])</f>
        <v>0</v>
      </c>
      <c r="M18" s="15">
        <f>IF(Tabelle1[[#This Row],[Gebühr
Gesamt]]&gt;0,50,0)</f>
        <v>0</v>
      </c>
      <c r="N18" s="15">
        <f>Tabelle1[[#This Row],[Gebühr
Gesamt]]-Tabelle1[[#This Row],[davon 
Anzahlung]]</f>
        <v>0</v>
      </c>
    </row>
    <row r="19" spans="1:14" x14ac:dyDescent="0.4">
      <c r="A19" s="7">
        <f t="shared" si="0"/>
        <v>15</v>
      </c>
      <c r="B19" s="17"/>
      <c r="C19" s="17"/>
      <c r="D19" s="17"/>
      <c r="E19" s="17"/>
      <c r="F19" s="19"/>
      <c r="G19" s="9" t="str">
        <f>IF(ISBLANK(Tabelle1[[#This Row],[Geburts-
Datum]]),"",DATEDIF(Tabelle1[[#This Row],[Geburts-
Datum]],Legende!$B$6,"Y"))</f>
        <v/>
      </c>
      <c r="H19" s="16"/>
      <c r="I19" s="16"/>
      <c r="J19" s="15" t="str">
        <f>IFERROR(INDEX(Legende!$E$4:$E$11, MATCH(Tabelle1[[#This Row],[Zimmer-Art]],Legende!$D$4:$D$11,0)),"")</f>
        <v/>
      </c>
      <c r="K19" s="15" t="str">
        <f>IFERROR(INDEX(Legende!$H$4:$H$9, MATCH(Tabelle1[[#This Row],[Sonderkost]],Legende!$G$4:$G$9,0)),"")</f>
        <v/>
      </c>
      <c r="L19" s="15">
        <f>SUM(Tabelle1[[#This Row],[Konferenz-
Gebühr]:[Sonder-Kost
Aufpreis]])</f>
        <v>0</v>
      </c>
      <c r="M19" s="15">
        <f>IF(Tabelle1[[#This Row],[Gebühr
Gesamt]]&gt;0,50,0)</f>
        <v>0</v>
      </c>
      <c r="N19" s="15">
        <f>Tabelle1[[#This Row],[Gebühr
Gesamt]]-Tabelle1[[#This Row],[davon 
Anzahlung]]</f>
        <v>0</v>
      </c>
    </row>
    <row r="20" spans="1:14" x14ac:dyDescent="0.4">
      <c r="A20" s="7">
        <f t="shared" si="0"/>
        <v>16</v>
      </c>
      <c r="B20" s="17"/>
      <c r="C20" s="17"/>
      <c r="D20" s="17"/>
      <c r="E20" s="17"/>
      <c r="F20" s="19"/>
      <c r="G20" s="9" t="str">
        <f>IF(ISBLANK(Tabelle1[[#This Row],[Geburts-
Datum]]),"",DATEDIF(Tabelle1[[#This Row],[Geburts-
Datum]],Legende!$B$6,"Y"))</f>
        <v/>
      </c>
      <c r="H20" s="16"/>
      <c r="I20" s="16"/>
      <c r="J20" s="15" t="str">
        <f>IFERROR(INDEX(Legende!$E$4:$E$11, MATCH(Tabelle1[[#This Row],[Zimmer-Art]],Legende!$D$4:$D$11,0)),"")</f>
        <v/>
      </c>
      <c r="K20" s="15" t="str">
        <f>IFERROR(INDEX(Legende!$H$4:$H$9, MATCH(Tabelle1[[#This Row],[Sonderkost]],Legende!$G$4:$G$9,0)),"")</f>
        <v/>
      </c>
      <c r="L20" s="15">
        <f>SUM(Tabelle1[[#This Row],[Konferenz-
Gebühr]:[Sonder-Kost
Aufpreis]])</f>
        <v>0</v>
      </c>
      <c r="M20" s="15">
        <f>IF(Tabelle1[[#This Row],[Gebühr
Gesamt]]&gt;0,50,0)</f>
        <v>0</v>
      </c>
      <c r="N20" s="15">
        <f>Tabelle1[[#This Row],[Gebühr
Gesamt]]-Tabelle1[[#This Row],[davon 
Anzahlung]]</f>
        <v>0</v>
      </c>
    </row>
    <row r="21" spans="1:14" x14ac:dyDescent="0.4">
      <c r="A21" s="7">
        <f t="shared" si="0"/>
        <v>17</v>
      </c>
      <c r="B21" s="17"/>
      <c r="C21" s="17"/>
      <c r="D21" s="17"/>
      <c r="E21" s="17"/>
      <c r="F21" s="19"/>
      <c r="G21" s="9" t="str">
        <f>IF(ISBLANK(Tabelle1[[#This Row],[Geburts-
Datum]]),"",DATEDIF(Tabelle1[[#This Row],[Geburts-
Datum]],Legende!$B$6,"Y"))</f>
        <v/>
      </c>
      <c r="H21" s="16"/>
      <c r="I21" s="16"/>
      <c r="J21" s="15" t="str">
        <f>IFERROR(INDEX(Legende!$E$4:$E$11, MATCH(Tabelle1[[#This Row],[Zimmer-Art]],Legende!$D$4:$D$11,0)),"")</f>
        <v/>
      </c>
      <c r="K21" s="15" t="str">
        <f>IFERROR(INDEX(Legende!$H$4:$H$9, MATCH(Tabelle1[[#This Row],[Sonderkost]],Legende!$G$4:$G$9,0)),"")</f>
        <v/>
      </c>
      <c r="L21" s="15">
        <f>SUM(Tabelle1[[#This Row],[Konferenz-
Gebühr]:[Sonder-Kost
Aufpreis]])</f>
        <v>0</v>
      </c>
      <c r="M21" s="15">
        <f>IF(Tabelle1[[#This Row],[Gebühr
Gesamt]]&gt;0,50,0)</f>
        <v>0</v>
      </c>
      <c r="N21" s="15">
        <f>Tabelle1[[#This Row],[Gebühr
Gesamt]]-Tabelle1[[#This Row],[davon 
Anzahlung]]</f>
        <v>0</v>
      </c>
    </row>
    <row r="22" spans="1:14" x14ac:dyDescent="0.4">
      <c r="A22" s="7">
        <f t="shared" si="0"/>
        <v>18</v>
      </c>
      <c r="B22" s="17"/>
      <c r="C22" s="17"/>
      <c r="D22" s="17"/>
      <c r="E22" s="17"/>
      <c r="F22" s="19"/>
      <c r="G22" s="9" t="str">
        <f>IF(ISBLANK(Tabelle1[[#This Row],[Geburts-
Datum]]),"",DATEDIF(Tabelle1[[#This Row],[Geburts-
Datum]],Legende!$B$6,"Y"))</f>
        <v/>
      </c>
      <c r="H22" s="16"/>
      <c r="I22" s="16"/>
      <c r="J22" s="15" t="str">
        <f>IFERROR(INDEX(Legende!$E$4:$E$11, MATCH(Tabelle1[[#This Row],[Zimmer-Art]],Legende!$D$4:$D$11,0)),"")</f>
        <v/>
      </c>
      <c r="K22" s="15" t="str">
        <f>IFERROR(INDEX(Legende!$H$4:$H$9, MATCH(Tabelle1[[#This Row],[Sonderkost]],Legende!$G$4:$G$9,0)),"")</f>
        <v/>
      </c>
      <c r="L22" s="15">
        <f>SUM(Tabelle1[[#This Row],[Konferenz-
Gebühr]:[Sonder-Kost
Aufpreis]])</f>
        <v>0</v>
      </c>
      <c r="M22" s="15">
        <f>IF(Tabelle1[[#This Row],[Gebühr
Gesamt]]&gt;0,50,0)</f>
        <v>0</v>
      </c>
      <c r="N22" s="15">
        <f>Tabelle1[[#This Row],[Gebühr
Gesamt]]-Tabelle1[[#This Row],[davon 
Anzahlung]]</f>
        <v>0</v>
      </c>
    </row>
    <row r="23" spans="1:14" x14ac:dyDescent="0.4">
      <c r="A23" s="7">
        <f t="shared" si="0"/>
        <v>19</v>
      </c>
      <c r="B23" s="17"/>
      <c r="C23" s="17"/>
      <c r="D23" s="17"/>
      <c r="E23" s="17"/>
      <c r="F23" s="19"/>
      <c r="G23" s="9" t="str">
        <f>IF(ISBLANK(Tabelle1[[#This Row],[Geburts-
Datum]]),"",DATEDIF(Tabelle1[[#This Row],[Geburts-
Datum]],Legende!$B$6,"Y"))</f>
        <v/>
      </c>
      <c r="H23" s="16"/>
      <c r="I23" s="16"/>
      <c r="J23" s="15" t="str">
        <f>IFERROR(INDEX(Legende!$E$4:$E$11, MATCH(Tabelle1[[#This Row],[Zimmer-Art]],Legende!$D$4:$D$11,0)),"")</f>
        <v/>
      </c>
      <c r="K23" s="15" t="str">
        <f>IFERROR(INDEX(Legende!$H$4:$H$9, MATCH(Tabelle1[[#This Row],[Sonderkost]],Legende!$G$4:$G$9,0)),"")</f>
        <v/>
      </c>
      <c r="L23" s="15">
        <f>SUM(Tabelle1[[#This Row],[Konferenz-
Gebühr]:[Sonder-Kost
Aufpreis]])</f>
        <v>0</v>
      </c>
      <c r="M23" s="15">
        <f>IF(Tabelle1[[#This Row],[Gebühr
Gesamt]]&gt;0,50,0)</f>
        <v>0</v>
      </c>
      <c r="N23" s="15">
        <f>Tabelle1[[#This Row],[Gebühr
Gesamt]]-Tabelle1[[#This Row],[davon 
Anzahlung]]</f>
        <v>0</v>
      </c>
    </row>
    <row r="24" spans="1:14" x14ac:dyDescent="0.4">
      <c r="A24" s="7">
        <f t="shared" si="0"/>
        <v>20</v>
      </c>
      <c r="B24" s="17"/>
      <c r="C24" s="17"/>
      <c r="D24" s="17"/>
      <c r="E24" s="17"/>
      <c r="F24" s="19"/>
      <c r="G24" s="9" t="str">
        <f>IF(ISBLANK(Tabelle1[[#This Row],[Geburts-
Datum]]),"",DATEDIF(Tabelle1[[#This Row],[Geburts-
Datum]],Legende!$B$6,"Y"))</f>
        <v/>
      </c>
      <c r="H24" s="16"/>
      <c r="I24" s="16"/>
      <c r="J24" s="15" t="str">
        <f>IFERROR(INDEX(Legende!$E$4:$E$11, MATCH(Tabelle1[[#This Row],[Zimmer-Art]],Legende!$D$4:$D$11,0)),"")</f>
        <v/>
      </c>
      <c r="K24" s="15" t="str">
        <f>IFERROR(INDEX(Legende!$H$4:$H$9, MATCH(Tabelle1[[#This Row],[Sonderkost]],Legende!$G$4:$G$9,0)),"")</f>
        <v/>
      </c>
      <c r="L24" s="15">
        <f>SUM(Tabelle1[[#This Row],[Konferenz-
Gebühr]:[Sonder-Kost
Aufpreis]])</f>
        <v>0</v>
      </c>
      <c r="M24" s="15">
        <f>IF(Tabelle1[[#This Row],[Gebühr
Gesamt]]&gt;0,50,0)</f>
        <v>0</v>
      </c>
      <c r="N24" s="15">
        <f>Tabelle1[[#This Row],[Gebühr
Gesamt]]-Tabelle1[[#This Row],[davon 
Anzahlung]]</f>
        <v>0</v>
      </c>
    </row>
    <row r="25" spans="1:14" x14ac:dyDescent="0.4">
      <c r="A25" s="7">
        <f t="shared" si="0"/>
        <v>21</v>
      </c>
      <c r="B25" s="17"/>
      <c r="C25" s="17"/>
      <c r="D25" s="17"/>
      <c r="E25" s="17"/>
      <c r="F25" s="19"/>
      <c r="G25" s="9" t="str">
        <f>IF(ISBLANK(Tabelle1[[#This Row],[Geburts-
Datum]]),"",DATEDIF(Tabelle1[[#This Row],[Geburts-
Datum]],Legende!$B$6,"Y"))</f>
        <v/>
      </c>
      <c r="H25" s="16"/>
      <c r="I25" s="16"/>
      <c r="J25" s="15" t="str">
        <f>IFERROR(INDEX(Legende!$E$4:$E$11, MATCH(Tabelle1[[#This Row],[Zimmer-Art]],Legende!$D$4:$D$11,0)),"")</f>
        <v/>
      </c>
      <c r="K25" s="15" t="str">
        <f>IFERROR(INDEX(Legende!$H$4:$H$9, MATCH(Tabelle1[[#This Row],[Sonderkost]],Legende!$G$4:$G$9,0)),"")</f>
        <v/>
      </c>
      <c r="L25" s="15">
        <f>SUM(Tabelle1[[#This Row],[Konferenz-
Gebühr]:[Sonder-Kost
Aufpreis]])</f>
        <v>0</v>
      </c>
      <c r="M25" s="15">
        <f>IF(Tabelle1[[#This Row],[Gebühr
Gesamt]]&gt;0,50,0)</f>
        <v>0</v>
      </c>
      <c r="N25" s="15">
        <f>Tabelle1[[#This Row],[Gebühr
Gesamt]]-Tabelle1[[#This Row],[davon 
Anzahlung]]</f>
        <v>0</v>
      </c>
    </row>
    <row r="26" spans="1:14" x14ac:dyDescent="0.4">
      <c r="A26" s="7">
        <f t="shared" si="0"/>
        <v>22</v>
      </c>
      <c r="B26" s="17"/>
      <c r="C26" s="17"/>
      <c r="D26" s="17"/>
      <c r="E26" s="17"/>
      <c r="F26" s="19"/>
      <c r="G26" s="9" t="str">
        <f>IF(ISBLANK(Tabelle1[[#This Row],[Geburts-
Datum]]),"",DATEDIF(Tabelle1[[#This Row],[Geburts-
Datum]],Legende!$B$6,"Y"))</f>
        <v/>
      </c>
      <c r="H26" s="16"/>
      <c r="I26" s="16"/>
      <c r="J26" s="15" t="str">
        <f>IFERROR(INDEX(Legende!$E$4:$E$11, MATCH(Tabelle1[[#This Row],[Zimmer-Art]],Legende!$D$4:$D$11,0)),"")</f>
        <v/>
      </c>
      <c r="K26" s="15" t="str">
        <f>IFERROR(INDEX(Legende!$H$4:$H$9, MATCH(Tabelle1[[#This Row],[Sonderkost]],Legende!$G$4:$G$9,0)),"")</f>
        <v/>
      </c>
      <c r="L26" s="15">
        <f>SUM(Tabelle1[[#This Row],[Konferenz-
Gebühr]:[Sonder-Kost
Aufpreis]])</f>
        <v>0</v>
      </c>
      <c r="M26" s="15">
        <f>IF(Tabelle1[[#This Row],[Gebühr
Gesamt]]&gt;0,50,0)</f>
        <v>0</v>
      </c>
      <c r="N26" s="15">
        <f>Tabelle1[[#This Row],[Gebühr
Gesamt]]-Tabelle1[[#This Row],[davon 
Anzahlung]]</f>
        <v>0</v>
      </c>
    </row>
    <row r="27" spans="1:14" x14ac:dyDescent="0.4">
      <c r="A27" s="7">
        <f t="shared" si="0"/>
        <v>23</v>
      </c>
      <c r="B27" s="17"/>
      <c r="C27" s="17"/>
      <c r="D27" s="17"/>
      <c r="E27" s="17"/>
      <c r="F27" s="19"/>
      <c r="G27" s="9" t="str">
        <f>IF(ISBLANK(Tabelle1[[#This Row],[Geburts-
Datum]]),"",DATEDIF(Tabelle1[[#This Row],[Geburts-
Datum]],Legende!$B$6,"Y"))</f>
        <v/>
      </c>
      <c r="H27" s="16"/>
      <c r="I27" s="16"/>
      <c r="J27" s="15" t="str">
        <f>IFERROR(INDEX(Legende!$E$4:$E$11, MATCH(Tabelle1[[#This Row],[Zimmer-Art]],Legende!$D$4:$D$11,0)),"")</f>
        <v/>
      </c>
      <c r="K27" s="15" t="str">
        <f>IFERROR(INDEX(Legende!$H$4:$H$9, MATCH(Tabelle1[[#This Row],[Sonderkost]],Legende!$G$4:$G$9,0)),"")</f>
        <v/>
      </c>
      <c r="L27" s="15">
        <f>SUM(Tabelle1[[#This Row],[Konferenz-
Gebühr]:[Sonder-Kost
Aufpreis]])</f>
        <v>0</v>
      </c>
      <c r="M27" s="15">
        <f>IF(Tabelle1[[#This Row],[Gebühr
Gesamt]]&gt;0,50,0)</f>
        <v>0</v>
      </c>
      <c r="N27" s="15">
        <f>Tabelle1[[#This Row],[Gebühr
Gesamt]]-Tabelle1[[#This Row],[davon 
Anzahlung]]</f>
        <v>0</v>
      </c>
    </row>
    <row r="28" spans="1:14" x14ac:dyDescent="0.4">
      <c r="A28" s="7">
        <f t="shared" si="0"/>
        <v>24</v>
      </c>
      <c r="B28" s="17"/>
      <c r="C28" s="17"/>
      <c r="D28" s="17"/>
      <c r="E28" s="17"/>
      <c r="F28" s="19"/>
      <c r="G28" s="9" t="str">
        <f>IF(ISBLANK(Tabelle1[[#This Row],[Geburts-
Datum]]),"",DATEDIF(Tabelle1[[#This Row],[Geburts-
Datum]],Legende!$B$6,"Y"))</f>
        <v/>
      </c>
      <c r="H28" s="16"/>
      <c r="I28" s="16"/>
      <c r="J28" s="15" t="str">
        <f>IFERROR(INDEX(Legende!$E$4:$E$11, MATCH(Tabelle1[[#This Row],[Zimmer-Art]],Legende!$D$4:$D$11,0)),"")</f>
        <v/>
      </c>
      <c r="K28" s="15" t="str">
        <f>IFERROR(INDEX(Legende!$H$4:$H$9, MATCH(Tabelle1[[#This Row],[Sonderkost]],Legende!$G$4:$G$9,0)),"")</f>
        <v/>
      </c>
      <c r="L28" s="15">
        <f>SUM(Tabelle1[[#This Row],[Konferenz-
Gebühr]:[Sonder-Kost
Aufpreis]])</f>
        <v>0</v>
      </c>
      <c r="M28" s="15">
        <f>IF(Tabelle1[[#This Row],[Gebühr
Gesamt]]&gt;0,50,0)</f>
        <v>0</v>
      </c>
      <c r="N28" s="15">
        <f>Tabelle1[[#This Row],[Gebühr
Gesamt]]-Tabelle1[[#This Row],[davon 
Anzahlung]]</f>
        <v>0</v>
      </c>
    </row>
    <row r="29" spans="1:14" x14ac:dyDescent="0.4">
      <c r="A29" s="7">
        <f t="shared" si="0"/>
        <v>25</v>
      </c>
      <c r="B29" s="17"/>
      <c r="C29" s="17"/>
      <c r="D29" s="17"/>
      <c r="E29" s="17"/>
      <c r="F29" s="19"/>
      <c r="G29" s="9" t="str">
        <f>IF(ISBLANK(Tabelle1[[#This Row],[Geburts-
Datum]]),"",DATEDIF(Tabelle1[[#This Row],[Geburts-
Datum]],Legende!$B$6,"Y"))</f>
        <v/>
      </c>
      <c r="H29" s="16"/>
      <c r="I29" s="16"/>
      <c r="J29" s="15" t="str">
        <f>IFERROR(INDEX(Legende!$E$4:$E$11, MATCH(Tabelle1[[#This Row],[Zimmer-Art]],Legende!$D$4:$D$11,0)),"")</f>
        <v/>
      </c>
      <c r="K29" s="15" t="str">
        <f>IFERROR(INDEX(Legende!$H$4:$H$9, MATCH(Tabelle1[[#This Row],[Sonderkost]],Legende!$G$4:$G$9,0)),"")</f>
        <v/>
      </c>
      <c r="L29" s="15">
        <f>SUM(Tabelle1[[#This Row],[Konferenz-
Gebühr]:[Sonder-Kost
Aufpreis]])</f>
        <v>0</v>
      </c>
      <c r="M29" s="15">
        <f>IF(Tabelle1[[#This Row],[Gebühr
Gesamt]]&gt;0,50,0)</f>
        <v>0</v>
      </c>
      <c r="N29" s="15">
        <f>Tabelle1[[#This Row],[Gebühr
Gesamt]]-Tabelle1[[#This Row],[davon 
Anzahlung]]</f>
        <v>0</v>
      </c>
    </row>
    <row r="30" spans="1:14" x14ac:dyDescent="0.4">
      <c r="A30" s="7">
        <f t="shared" si="0"/>
        <v>26</v>
      </c>
      <c r="B30" s="17"/>
      <c r="C30" s="17"/>
      <c r="D30" s="17"/>
      <c r="E30" s="17"/>
      <c r="F30" s="19"/>
      <c r="G30" s="9" t="str">
        <f>IF(ISBLANK(Tabelle1[[#This Row],[Geburts-
Datum]]),"",DATEDIF(Tabelle1[[#This Row],[Geburts-
Datum]],Legende!$B$6,"Y"))</f>
        <v/>
      </c>
      <c r="H30" s="16"/>
      <c r="I30" s="16"/>
      <c r="J30" s="15" t="str">
        <f>IFERROR(INDEX(Legende!$E$4:$E$11, MATCH(Tabelle1[[#This Row],[Zimmer-Art]],Legende!$D$4:$D$11,0)),"")</f>
        <v/>
      </c>
      <c r="K30" s="15" t="str">
        <f>IFERROR(INDEX(Legende!$H$4:$H$9, MATCH(Tabelle1[[#This Row],[Sonderkost]],Legende!$G$4:$G$9,0)),"")</f>
        <v/>
      </c>
      <c r="L30" s="15">
        <f>SUM(Tabelle1[[#This Row],[Konferenz-
Gebühr]:[Sonder-Kost
Aufpreis]])</f>
        <v>0</v>
      </c>
      <c r="M30" s="15">
        <f>IF(Tabelle1[[#This Row],[Gebühr
Gesamt]]&gt;0,50,0)</f>
        <v>0</v>
      </c>
      <c r="N30" s="15">
        <f>Tabelle1[[#This Row],[Gebühr
Gesamt]]-Tabelle1[[#This Row],[davon 
Anzahlung]]</f>
        <v>0</v>
      </c>
    </row>
    <row r="31" spans="1:14" x14ac:dyDescent="0.4">
      <c r="A31" s="7">
        <f t="shared" si="0"/>
        <v>27</v>
      </c>
      <c r="B31" s="17"/>
      <c r="C31" s="17"/>
      <c r="D31" s="17"/>
      <c r="E31" s="17"/>
      <c r="F31" s="19"/>
      <c r="G31" s="9" t="str">
        <f>IF(ISBLANK(Tabelle1[[#This Row],[Geburts-
Datum]]),"",DATEDIF(Tabelle1[[#This Row],[Geburts-
Datum]],Legende!$B$6,"Y"))</f>
        <v/>
      </c>
      <c r="H31" s="16"/>
      <c r="I31" s="16"/>
      <c r="J31" s="15" t="str">
        <f>IFERROR(INDEX(Legende!$E$4:$E$11, MATCH(Tabelle1[[#This Row],[Zimmer-Art]],Legende!$D$4:$D$11,0)),"")</f>
        <v/>
      </c>
      <c r="K31" s="15" t="str">
        <f>IFERROR(INDEX(Legende!$H$4:$H$9, MATCH(Tabelle1[[#This Row],[Sonderkost]],Legende!$G$4:$G$9,0)),"")</f>
        <v/>
      </c>
      <c r="L31" s="15">
        <f>SUM(Tabelle1[[#This Row],[Konferenz-
Gebühr]:[Sonder-Kost
Aufpreis]])</f>
        <v>0</v>
      </c>
      <c r="M31" s="15">
        <f>IF(Tabelle1[[#This Row],[Gebühr
Gesamt]]&gt;0,50,0)</f>
        <v>0</v>
      </c>
      <c r="N31" s="15">
        <f>Tabelle1[[#This Row],[Gebühr
Gesamt]]-Tabelle1[[#This Row],[davon 
Anzahlung]]</f>
        <v>0</v>
      </c>
    </row>
    <row r="32" spans="1:14" x14ac:dyDescent="0.4">
      <c r="A32" s="7">
        <f t="shared" si="0"/>
        <v>28</v>
      </c>
      <c r="B32" s="17"/>
      <c r="C32" s="17"/>
      <c r="D32" s="17"/>
      <c r="E32" s="17"/>
      <c r="F32" s="19"/>
      <c r="G32" s="9" t="str">
        <f>IF(ISBLANK(Tabelle1[[#This Row],[Geburts-
Datum]]),"",DATEDIF(Tabelle1[[#This Row],[Geburts-
Datum]],Legende!$B$6,"Y"))</f>
        <v/>
      </c>
      <c r="H32" s="16"/>
      <c r="I32" s="16"/>
      <c r="J32" s="15" t="str">
        <f>IFERROR(INDEX(Legende!$E$4:$E$11, MATCH(Tabelle1[[#This Row],[Zimmer-Art]],Legende!$D$4:$D$11,0)),"")</f>
        <v/>
      </c>
      <c r="K32" s="15" t="str">
        <f>IFERROR(INDEX(Legende!$H$4:$H$9, MATCH(Tabelle1[[#This Row],[Sonderkost]],Legende!$G$4:$G$9,0)),"")</f>
        <v/>
      </c>
      <c r="L32" s="15">
        <f>SUM(Tabelle1[[#This Row],[Konferenz-
Gebühr]:[Sonder-Kost
Aufpreis]])</f>
        <v>0</v>
      </c>
      <c r="M32" s="15">
        <f>IF(Tabelle1[[#This Row],[Gebühr
Gesamt]]&gt;0,50,0)</f>
        <v>0</v>
      </c>
      <c r="N32" s="15">
        <f>Tabelle1[[#This Row],[Gebühr
Gesamt]]-Tabelle1[[#This Row],[davon 
Anzahlung]]</f>
        <v>0</v>
      </c>
    </row>
    <row r="33" spans="1:14" x14ac:dyDescent="0.4">
      <c r="A33" s="7">
        <f t="shared" si="0"/>
        <v>29</v>
      </c>
      <c r="B33" s="17"/>
      <c r="C33" s="17"/>
      <c r="D33" s="17"/>
      <c r="E33" s="17"/>
      <c r="F33" s="19"/>
      <c r="G33" s="9" t="str">
        <f>IF(ISBLANK(Tabelle1[[#This Row],[Geburts-
Datum]]),"",DATEDIF(Tabelle1[[#This Row],[Geburts-
Datum]],Legende!$B$6,"Y"))</f>
        <v/>
      </c>
      <c r="H33" s="16"/>
      <c r="I33" s="16"/>
      <c r="J33" s="15" t="str">
        <f>IFERROR(INDEX(Legende!$E$4:$E$11, MATCH(Tabelle1[[#This Row],[Zimmer-Art]],Legende!$D$4:$D$11,0)),"")</f>
        <v/>
      </c>
      <c r="K33" s="15" t="str">
        <f>IFERROR(INDEX(Legende!$H$4:$H$9, MATCH(Tabelle1[[#This Row],[Sonderkost]],Legende!$G$4:$G$9,0)),"")</f>
        <v/>
      </c>
      <c r="L33" s="15">
        <f>SUM(Tabelle1[[#This Row],[Konferenz-
Gebühr]:[Sonder-Kost
Aufpreis]])</f>
        <v>0</v>
      </c>
      <c r="M33" s="15">
        <f>IF(Tabelle1[[#This Row],[Gebühr
Gesamt]]&gt;0,50,0)</f>
        <v>0</v>
      </c>
      <c r="N33" s="15">
        <f>Tabelle1[[#This Row],[Gebühr
Gesamt]]-Tabelle1[[#This Row],[davon 
Anzahlung]]</f>
        <v>0</v>
      </c>
    </row>
    <row r="34" spans="1:14" x14ac:dyDescent="0.4">
      <c r="A34" s="7">
        <f t="shared" si="0"/>
        <v>30</v>
      </c>
      <c r="B34" s="17"/>
      <c r="C34" s="17"/>
      <c r="D34" s="17"/>
      <c r="E34" s="17"/>
      <c r="F34" s="19"/>
      <c r="G34" s="9" t="str">
        <f>IF(ISBLANK(Tabelle1[[#This Row],[Geburts-
Datum]]),"",DATEDIF(Tabelle1[[#This Row],[Geburts-
Datum]],Legende!$B$6,"Y"))</f>
        <v/>
      </c>
      <c r="H34" s="16"/>
      <c r="I34" s="16"/>
      <c r="J34" s="15" t="str">
        <f>IFERROR(INDEX(Legende!$E$4:$E$11, MATCH(Tabelle1[[#This Row],[Zimmer-Art]],Legende!$D$4:$D$11,0)),"")</f>
        <v/>
      </c>
      <c r="K34" s="15" t="str">
        <f>IFERROR(INDEX(Legende!$H$4:$H$9, MATCH(Tabelle1[[#This Row],[Sonderkost]],Legende!$G$4:$G$9,0)),"")</f>
        <v/>
      </c>
      <c r="L34" s="15">
        <f>SUM(Tabelle1[[#This Row],[Konferenz-
Gebühr]:[Sonder-Kost
Aufpreis]])</f>
        <v>0</v>
      </c>
      <c r="M34" s="15">
        <f>IF(Tabelle1[[#This Row],[Gebühr
Gesamt]]&gt;0,50,0)</f>
        <v>0</v>
      </c>
      <c r="N34" s="15">
        <f>Tabelle1[[#This Row],[Gebühr
Gesamt]]-Tabelle1[[#This Row],[davon 
Anzahlung]]</f>
        <v>0</v>
      </c>
    </row>
    <row r="35" spans="1:14" x14ac:dyDescent="0.4">
      <c r="A35" s="7">
        <f t="shared" si="0"/>
        <v>31</v>
      </c>
      <c r="B35" s="17"/>
      <c r="C35" s="17"/>
      <c r="D35" s="17"/>
      <c r="E35" s="17"/>
      <c r="F35" s="19"/>
      <c r="G35" s="9" t="str">
        <f>IF(ISBLANK(Tabelle1[[#This Row],[Geburts-
Datum]]),"",DATEDIF(Tabelle1[[#This Row],[Geburts-
Datum]],Legende!$B$6,"Y"))</f>
        <v/>
      </c>
      <c r="H35" s="16"/>
      <c r="I35" s="16"/>
      <c r="J35" s="15" t="str">
        <f>IFERROR(INDEX(Legende!$E$4:$E$11, MATCH(Tabelle1[[#This Row],[Zimmer-Art]],Legende!$D$4:$D$11,0)),"")</f>
        <v/>
      </c>
      <c r="K35" s="15" t="str">
        <f>IFERROR(INDEX(Legende!$H$4:$H$9, MATCH(Tabelle1[[#This Row],[Sonderkost]],Legende!$G$4:$G$9,0)),"")</f>
        <v/>
      </c>
      <c r="L35" s="15">
        <f>SUM(Tabelle1[[#This Row],[Konferenz-
Gebühr]:[Sonder-Kost
Aufpreis]])</f>
        <v>0</v>
      </c>
      <c r="M35" s="15">
        <f>IF(Tabelle1[[#This Row],[Gebühr
Gesamt]]&gt;0,50,0)</f>
        <v>0</v>
      </c>
      <c r="N35" s="15">
        <f>Tabelle1[[#This Row],[Gebühr
Gesamt]]-Tabelle1[[#This Row],[davon 
Anzahlung]]</f>
        <v>0</v>
      </c>
    </row>
    <row r="36" spans="1:14" x14ac:dyDescent="0.4">
      <c r="A36" s="7">
        <f t="shared" si="0"/>
        <v>32</v>
      </c>
      <c r="B36" s="17"/>
      <c r="C36" s="17"/>
      <c r="D36" s="17"/>
      <c r="E36" s="17"/>
      <c r="F36" s="19"/>
      <c r="G36" s="9" t="str">
        <f>IF(ISBLANK(Tabelle1[[#This Row],[Geburts-
Datum]]),"",DATEDIF(Tabelle1[[#This Row],[Geburts-
Datum]],Legende!$B$6,"Y"))</f>
        <v/>
      </c>
      <c r="H36" s="16"/>
      <c r="I36" s="16"/>
      <c r="J36" s="15" t="str">
        <f>IFERROR(INDEX(Legende!$E$4:$E$11, MATCH(Tabelle1[[#This Row],[Zimmer-Art]],Legende!$D$4:$D$11,0)),"")</f>
        <v/>
      </c>
      <c r="K36" s="15" t="str">
        <f>IFERROR(INDEX(Legende!$H$4:$H$9, MATCH(Tabelle1[[#This Row],[Sonderkost]],Legende!$G$4:$G$9,0)),"")</f>
        <v/>
      </c>
      <c r="L36" s="15">
        <f>SUM(Tabelle1[[#This Row],[Konferenz-
Gebühr]:[Sonder-Kost
Aufpreis]])</f>
        <v>0</v>
      </c>
      <c r="M36" s="15">
        <f>IF(Tabelle1[[#This Row],[Gebühr
Gesamt]]&gt;0,50,0)</f>
        <v>0</v>
      </c>
      <c r="N36" s="15">
        <f>Tabelle1[[#This Row],[Gebühr
Gesamt]]-Tabelle1[[#This Row],[davon 
Anzahlung]]</f>
        <v>0</v>
      </c>
    </row>
    <row r="37" spans="1:14" x14ac:dyDescent="0.4">
      <c r="A37" s="7">
        <f t="shared" si="0"/>
        <v>33</v>
      </c>
      <c r="B37" s="17"/>
      <c r="C37" s="17"/>
      <c r="D37" s="17"/>
      <c r="E37" s="17"/>
      <c r="F37" s="19"/>
      <c r="G37" s="9" t="str">
        <f>IF(ISBLANK(Tabelle1[[#This Row],[Geburts-
Datum]]),"",DATEDIF(Tabelle1[[#This Row],[Geburts-
Datum]],Legende!$B$6,"Y"))</f>
        <v/>
      </c>
      <c r="H37" s="16"/>
      <c r="I37" s="16"/>
      <c r="J37" s="15" t="str">
        <f>IFERROR(INDEX(Legende!$E$4:$E$11, MATCH(Tabelle1[[#This Row],[Zimmer-Art]],Legende!$D$4:$D$11,0)),"")</f>
        <v/>
      </c>
      <c r="K37" s="15" t="str">
        <f>IFERROR(INDEX(Legende!$H$4:$H$9, MATCH(Tabelle1[[#This Row],[Sonderkost]],Legende!$G$4:$G$9,0)),"")</f>
        <v/>
      </c>
      <c r="L37" s="15">
        <f>SUM(Tabelle1[[#This Row],[Konferenz-
Gebühr]:[Sonder-Kost
Aufpreis]])</f>
        <v>0</v>
      </c>
      <c r="M37" s="15">
        <f>IF(Tabelle1[[#This Row],[Gebühr
Gesamt]]&gt;0,50,0)</f>
        <v>0</v>
      </c>
      <c r="N37" s="15">
        <f>Tabelle1[[#This Row],[Gebühr
Gesamt]]-Tabelle1[[#This Row],[davon 
Anzahlung]]</f>
        <v>0</v>
      </c>
    </row>
    <row r="38" spans="1:14" x14ac:dyDescent="0.4">
      <c r="A38" s="7">
        <f t="shared" si="0"/>
        <v>34</v>
      </c>
      <c r="B38" s="17"/>
      <c r="C38" s="17"/>
      <c r="D38" s="17"/>
      <c r="E38" s="17"/>
      <c r="F38" s="19"/>
      <c r="G38" s="9" t="str">
        <f>IF(ISBLANK(Tabelle1[[#This Row],[Geburts-
Datum]]),"",DATEDIF(Tabelle1[[#This Row],[Geburts-
Datum]],Legende!$B$6,"Y"))</f>
        <v/>
      </c>
      <c r="H38" s="16"/>
      <c r="I38" s="16"/>
      <c r="J38" s="15" t="str">
        <f>IFERROR(INDEX(Legende!$E$4:$E$11, MATCH(Tabelle1[[#This Row],[Zimmer-Art]],Legende!$D$4:$D$11,0)),"")</f>
        <v/>
      </c>
      <c r="K38" s="15" t="str">
        <f>IFERROR(INDEX(Legende!$H$4:$H$9, MATCH(Tabelle1[[#This Row],[Sonderkost]],Legende!$G$4:$G$9,0)),"")</f>
        <v/>
      </c>
      <c r="L38" s="15">
        <f>SUM(Tabelle1[[#This Row],[Konferenz-
Gebühr]:[Sonder-Kost
Aufpreis]])</f>
        <v>0</v>
      </c>
      <c r="M38" s="15">
        <f>IF(Tabelle1[[#This Row],[Gebühr
Gesamt]]&gt;0,50,0)</f>
        <v>0</v>
      </c>
      <c r="N38" s="15">
        <f>Tabelle1[[#This Row],[Gebühr
Gesamt]]-Tabelle1[[#This Row],[davon 
Anzahlung]]</f>
        <v>0</v>
      </c>
    </row>
    <row r="39" spans="1:14" x14ac:dyDescent="0.4">
      <c r="A39" s="7">
        <f t="shared" si="0"/>
        <v>35</v>
      </c>
      <c r="B39" s="17"/>
      <c r="C39" s="17"/>
      <c r="D39" s="17"/>
      <c r="E39" s="17"/>
      <c r="F39" s="19"/>
      <c r="G39" s="9" t="str">
        <f>IF(ISBLANK(Tabelle1[[#This Row],[Geburts-
Datum]]),"",DATEDIF(Tabelle1[[#This Row],[Geburts-
Datum]],Legende!$B$6,"Y"))</f>
        <v/>
      </c>
      <c r="H39" s="16"/>
      <c r="I39" s="16"/>
      <c r="J39" s="15" t="str">
        <f>IFERROR(INDEX(Legende!$E$4:$E$11, MATCH(Tabelle1[[#This Row],[Zimmer-Art]],Legende!$D$4:$D$11,0)),"")</f>
        <v/>
      </c>
      <c r="K39" s="15" t="str">
        <f>IFERROR(INDEX(Legende!$H$4:$H$9, MATCH(Tabelle1[[#This Row],[Sonderkost]],Legende!$G$4:$G$9,0)),"")</f>
        <v/>
      </c>
      <c r="L39" s="15">
        <f>SUM(Tabelle1[[#This Row],[Konferenz-
Gebühr]:[Sonder-Kost
Aufpreis]])</f>
        <v>0</v>
      </c>
      <c r="M39" s="15">
        <f>IF(Tabelle1[[#This Row],[Gebühr
Gesamt]]&gt;0,50,0)</f>
        <v>0</v>
      </c>
      <c r="N39" s="15">
        <f>Tabelle1[[#This Row],[Gebühr
Gesamt]]-Tabelle1[[#This Row],[davon 
Anzahlung]]</f>
        <v>0</v>
      </c>
    </row>
    <row r="40" spans="1:14" x14ac:dyDescent="0.4">
      <c r="A40" s="7">
        <f t="shared" si="0"/>
        <v>36</v>
      </c>
      <c r="B40" s="17"/>
      <c r="C40" s="17"/>
      <c r="D40" s="17"/>
      <c r="E40" s="17"/>
      <c r="F40" s="19"/>
      <c r="G40" s="9" t="str">
        <f>IF(ISBLANK(Tabelle1[[#This Row],[Geburts-
Datum]]),"",DATEDIF(Tabelle1[[#This Row],[Geburts-
Datum]],Legende!$B$6,"Y"))</f>
        <v/>
      </c>
      <c r="H40" s="16"/>
      <c r="I40" s="16"/>
      <c r="J40" s="15" t="str">
        <f>IFERROR(INDEX(Legende!$E$4:$E$11, MATCH(Tabelle1[[#This Row],[Zimmer-Art]],Legende!$D$4:$D$11,0)),"")</f>
        <v/>
      </c>
      <c r="K40" s="15" t="str">
        <f>IFERROR(INDEX(Legende!$H$4:$H$9, MATCH(Tabelle1[[#This Row],[Sonderkost]],Legende!$G$4:$G$9,0)),"")</f>
        <v/>
      </c>
      <c r="L40" s="15">
        <f>SUM(Tabelle1[[#This Row],[Konferenz-
Gebühr]:[Sonder-Kost
Aufpreis]])</f>
        <v>0</v>
      </c>
      <c r="M40" s="15">
        <f>IF(Tabelle1[[#This Row],[Gebühr
Gesamt]]&gt;0,50,0)</f>
        <v>0</v>
      </c>
      <c r="N40" s="15">
        <f>Tabelle1[[#This Row],[Gebühr
Gesamt]]-Tabelle1[[#This Row],[davon 
Anzahlung]]</f>
        <v>0</v>
      </c>
    </row>
    <row r="41" spans="1:14" x14ac:dyDescent="0.4">
      <c r="A41" s="7">
        <f t="shared" si="0"/>
        <v>37</v>
      </c>
      <c r="B41" s="17"/>
      <c r="C41" s="17"/>
      <c r="D41" s="17"/>
      <c r="E41" s="17"/>
      <c r="F41" s="19"/>
      <c r="G41" s="9" t="str">
        <f>IF(ISBLANK(Tabelle1[[#This Row],[Geburts-
Datum]]),"",DATEDIF(Tabelle1[[#This Row],[Geburts-
Datum]],Legende!$B$6,"Y"))</f>
        <v/>
      </c>
      <c r="H41" s="16"/>
      <c r="I41" s="16"/>
      <c r="J41" s="15" t="str">
        <f>IFERROR(INDEX(Legende!$E$4:$E$11, MATCH(Tabelle1[[#This Row],[Zimmer-Art]],Legende!$D$4:$D$11,0)),"")</f>
        <v/>
      </c>
      <c r="K41" s="15" t="str">
        <f>IFERROR(INDEX(Legende!$H$4:$H$9, MATCH(Tabelle1[[#This Row],[Sonderkost]],Legende!$G$4:$G$9,0)),"")</f>
        <v/>
      </c>
      <c r="L41" s="15">
        <f>SUM(Tabelle1[[#This Row],[Konferenz-
Gebühr]:[Sonder-Kost
Aufpreis]])</f>
        <v>0</v>
      </c>
      <c r="M41" s="15">
        <f>IF(Tabelle1[[#This Row],[Gebühr
Gesamt]]&gt;0,50,0)</f>
        <v>0</v>
      </c>
      <c r="N41" s="15">
        <f>Tabelle1[[#This Row],[Gebühr
Gesamt]]-Tabelle1[[#This Row],[davon 
Anzahlung]]</f>
        <v>0</v>
      </c>
    </row>
    <row r="42" spans="1:14" x14ac:dyDescent="0.4">
      <c r="A42" s="7">
        <f t="shared" si="0"/>
        <v>38</v>
      </c>
      <c r="B42" s="17"/>
      <c r="C42" s="17"/>
      <c r="D42" s="17"/>
      <c r="E42" s="17"/>
      <c r="F42" s="19"/>
      <c r="G42" s="9" t="str">
        <f>IF(ISBLANK(Tabelle1[[#This Row],[Geburts-
Datum]]),"",DATEDIF(Tabelle1[[#This Row],[Geburts-
Datum]],Legende!$B$6,"Y"))</f>
        <v/>
      </c>
      <c r="H42" s="16"/>
      <c r="I42" s="16"/>
      <c r="J42" s="15" t="str">
        <f>IFERROR(INDEX(Legende!$E$4:$E$11, MATCH(Tabelle1[[#This Row],[Zimmer-Art]],Legende!$D$4:$D$11,0)),"")</f>
        <v/>
      </c>
      <c r="K42" s="15" t="str">
        <f>IFERROR(INDEX(Legende!$H$4:$H$9, MATCH(Tabelle1[[#This Row],[Sonderkost]],Legende!$G$4:$G$9,0)),"")</f>
        <v/>
      </c>
      <c r="L42" s="15">
        <f>SUM(Tabelle1[[#This Row],[Konferenz-
Gebühr]:[Sonder-Kost
Aufpreis]])</f>
        <v>0</v>
      </c>
      <c r="M42" s="15">
        <f>IF(Tabelle1[[#This Row],[Gebühr
Gesamt]]&gt;0,50,0)</f>
        <v>0</v>
      </c>
      <c r="N42" s="15">
        <f>Tabelle1[[#This Row],[Gebühr
Gesamt]]-Tabelle1[[#This Row],[davon 
Anzahlung]]</f>
        <v>0</v>
      </c>
    </row>
    <row r="43" spans="1:14" x14ac:dyDescent="0.4">
      <c r="A43" s="7">
        <f t="shared" si="0"/>
        <v>39</v>
      </c>
      <c r="B43" s="17"/>
      <c r="C43" s="17"/>
      <c r="D43" s="17"/>
      <c r="E43" s="17"/>
      <c r="F43" s="19"/>
      <c r="G43" s="9" t="str">
        <f>IF(ISBLANK(Tabelle1[[#This Row],[Geburts-
Datum]]),"",DATEDIF(Tabelle1[[#This Row],[Geburts-
Datum]],Legende!$B$6,"Y"))</f>
        <v/>
      </c>
      <c r="H43" s="16"/>
      <c r="I43" s="16"/>
      <c r="J43" s="15" t="str">
        <f>IFERROR(INDEX(Legende!$E$4:$E$11, MATCH(Tabelle1[[#This Row],[Zimmer-Art]],Legende!$D$4:$D$11,0)),"")</f>
        <v/>
      </c>
      <c r="K43" s="15" t="str">
        <f>IFERROR(INDEX(Legende!$H$4:$H$9, MATCH(Tabelle1[[#This Row],[Sonderkost]],Legende!$G$4:$G$9,0)),"")</f>
        <v/>
      </c>
      <c r="L43" s="15">
        <f>SUM(Tabelle1[[#This Row],[Konferenz-
Gebühr]:[Sonder-Kost
Aufpreis]])</f>
        <v>0</v>
      </c>
      <c r="M43" s="15">
        <f>IF(Tabelle1[[#This Row],[Gebühr
Gesamt]]&gt;0,50,0)</f>
        <v>0</v>
      </c>
      <c r="N43" s="15">
        <f>Tabelle1[[#This Row],[Gebühr
Gesamt]]-Tabelle1[[#This Row],[davon 
Anzahlung]]</f>
        <v>0</v>
      </c>
    </row>
    <row r="44" spans="1:14" x14ac:dyDescent="0.4">
      <c r="A44" s="7">
        <f t="shared" si="0"/>
        <v>40</v>
      </c>
      <c r="B44" s="17"/>
      <c r="C44" s="17"/>
      <c r="D44" s="17"/>
      <c r="E44" s="17"/>
      <c r="F44" s="19"/>
      <c r="G44" s="9" t="str">
        <f>IF(ISBLANK(Tabelle1[[#This Row],[Geburts-
Datum]]),"",DATEDIF(Tabelle1[[#This Row],[Geburts-
Datum]],Legende!$B$6,"Y"))</f>
        <v/>
      </c>
      <c r="H44" s="16"/>
      <c r="I44" s="16"/>
      <c r="J44" s="15" t="str">
        <f>IFERROR(INDEX(Legende!$E$4:$E$11, MATCH(Tabelle1[[#This Row],[Zimmer-Art]],Legende!$D$4:$D$11,0)),"")</f>
        <v/>
      </c>
      <c r="K44" s="15" t="str">
        <f>IFERROR(INDEX(Legende!$H$4:$H$9, MATCH(Tabelle1[[#This Row],[Sonderkost]],Legende!$G$4:$G$9,0)),"")</f>
        <v/>
      </c>
      <c r="L44" s="15">
        <f>SUM(Tabelle1[[#This Row],[Konferenz-
Gebühr]:[Sonder-Kost
Aufpreis]])</f>
        <v>0</v>
      </c>
      <c r="M44" s="15">
        <f>IF(Tabelle1[[#This Row],[Gebühr
Gesamt]]&gt;0,50,0)</f>
        <v>0</v>
      </c>
      <c r="N44" s="15">
        <f>Tabelle1[[#This Row],[Gebühr
Gesamt]]-Tabelle1[[#This Row],[davon 
Anzahlung]]</f>
        <v>0</v>
      </c>
    </row>
    <row r="45" spans="1:14" x14ac:dyDescent="0.4">
      <c r="A45" s="7">
        <f t="shared" si="0"/>
        <v>41</v>
      </c>
      <c r="B45" s="17"/>
      <c r="C45" s="17"/>
      <c r="D45" s="17"/>
      <c r="E45" s="17"/>
      <c r="F45" s="19"/>
      <c r="G45" s="9" t="str">
        <f>IF(ISBLANK(Tabelle1[[#This Row],[Geburts-
Datum]]),"",DATEDIF(Tabelle1[[#This Row],[Geburts-
Datum]],Legende!$B$6,"Y"))</f>
        <v/>
      </c>
      <c r="H45" s="16"/>
      <c r="I45" s="16"/>
      <c r="J45" s="15" t="str">
        <f>IFERROR(INDEX(Legende!$E$4:$E$11, MATCH(Tabelle1[[#This Row],[Zimmer-Art]],Legende!$D$4:$D$11,0)),"")</f>
        <v/>
      </c>
      <c r="K45" s="15" t="str">
        <f>IFERROR(INDEX(Legende!$H$4:$H$9, MATCH(Tabelle1[[#This Row],[Sonderkost]],Legende!$G$4:$G$9,0)),"")</f>
        <v/>
      </c>
      <c r="L45" s="15">
        <f>SUM(Tabelle1[[#This Row],[Konferenz-
Gebühr]:[Sonder-Kost
Aufpreis]])</f>
        <v>0</v>
      </c>
      <c r="M45" s="15">
        <f>IF(Tabelle1[[#This Row],[Gebühr
Gesamt]]&gt;0,50,0)</f>
        <v>0</v>
      </c>
      <c r="N45" s="15">
        <f>Tabelle1[[#This Row],[Gebühr
Gesamt]]-Tabelle1[[#This Row],[davon 
Anzahlung]]</f>
        <v>0</v>
      </c>
    </row>
    <row r="46" spans="1:14" x14ac:dyDescent="0.4">
      <c r="A46" s="7">
        <f t="shared" si="0"/>
        <v>42</v>
      </c>
      <c r="B46" s="17"/>
      <c r="C46" s="17"/>
      <c r="D46" s="17"/>
      <c r="E46" s="17"/>
      <c r="F46" s="19"/>
      <c r="G46" s="9" t="str">
        <f>IF(ISBLANK(Tabelle1[[#This Row],[Geburts-
Datum]]),"",DATEDIF(Tabelle1[[#This Row],[Geburts-
Datum]],Legende!$B$6,"Y"))</f>
        <v/>
      </c>
      <c r="H46" s="16"/>
      <c r="I46" s="16"/>
      <c r="J46" s="15" t="str">
        <f>IFERROR(INDEX(Legende!$E$4:$E$11, MATCH(Tabelle1[[#This Row],[Zimmer-Art]],Legende!$D$4:$D$11,0)),"")</f>
        <v/>
      </c>
      <c r="K46" s="15" t="str">
        <f>IFERROR(INDEX(Legende!$H$4:$H$9, MATCH(Tabelle1[[#This Row],[Sonderkost]],Legende!$G$4:$G$9,0)),"")</f>
        <v/>
      </c>
      <c r="L46" s="15">
        <f>SUM(Tabelle1[[#This Row],[Konferenz-
Gebühr]:[Sonder-Kost
Aufpreis]])</f>
        <v>0</v>
      </c>
      <c r="M46" s="15">
        <f>IF(Tabelle1[[#This Row],[Gebühr
Gesamt]]&gt;0,50,0)</f>
        <v>0</v>
      </c>
      <c r="N46" s="15">
        <f>Tabelle1[[#This Row],[Gebühr
Gesamt]]-Tabelle1[[#This Row],[davon 
Anzahlung]]</f>
        <v>0</v>
      </c>
    </row>
    <row r="47" spans="1:14" x14ac:dyDescent="0.4">
      <c r="A47" s="7">
        <f t="shared" si="0"/>
        <v>43</v>
      </c>
      <c r="B47" s="17"/>
      <c r="C47" s="17"/>
      <c r="D47" s="17"/>
      <c r="E47" s="17"/>
      <c r="F47" s="19"/>
      <c r="G47" s="9" t="str">
        <f>IF(ISBLANK(Tabelle1[[#This Row],[Geburts-
Datum]]),"",DATEDIF(Tabelle1[[#This Row],[Geburts-
Datum]],Legende!$B$6,"Y"))</f>
        <v/>
      </c>
      <c r="H47" s="16"/>
      <c r="I47" s="16"/>
      <c r="J47" s="15" t="str">
        <f>IFERROR(INDEX(Legende!$E$4:$E$11, MATCH(Tabelle1[[#This Row],[Zimmer-Art]],Legende!$D$4:$D$11,0)),"")</f>
        <v/>
      </c>
      <c r="K47" s="15" t="str">
        <f>IFERROR(INDEX(Legende!$H$4:$H$9, MATCH(Tabelle1[[#This Row],[Sonderkost]],Legende!$G$4:$G$9,0)),"")</f>
        <v/>
      </c>
      <c r="L47" s="15">
        <f>SUM(Tabelle1[[#This Row],[Konferenz-
Gebühr]:[Sonder-Kost
Aufpreis]])</f>
        <v>0</v>
      </c>
      <c r="M47" s="15">
        <f>IF(Tabelle1[[#This Row],[Gebühr
Gesamt]]&gt;0,50,0)</f>
        <v>0</v>
      </c>
      <c r="N47" s="15">
        <f>Tabelle1[[#This Row],[Gebühr
Gesamt]]-Tabelle1[[#This Row],[davon 
Anzahlung]]</f>
        <v>0</v>
      </c>
    </row>
    <row r="48" spans="1:14" x14ac:dyDescent="0.4">
      <c r="A48" s="7">
        <f t="shared" si="0"/>
        <v>44</v>
      </c>
      <c r="B48" s="17"/>
      <c r="C48" s="17"/>
      <c r="D48" s="17"/>
      <c r="E48" s="17"/>
      <c r="F48" s="19"/>
      <c r="G48" s="9" t="str">
        <f>IF(ISBLANK(Tabelle1[[#This Row],[Geburts-
Datum]]),"",DATEDIF(Tabelle1[[#This Row],[Geburts-
Datum]],Legende!$B$6,"Y"))</f>
        <v/>
      </c>
      <c r="H48" s="16"/>
      <c r="I48" s="16"/>
      <c r="J48" s="15" t="str">
        <f>IFERROR(INDEX(Legende!$E$4:$E$11, MATCH(Tabelle1[[#This Row],[Zimmer-Art]],Legende!$D$4:$D$11,0)),"")</f>
        <v/>
      </c>
      <c r="K48" s="15" t="str">
        <f>IFERROR(INDEX(Legende!$H$4:$H$9, MATCH(Tabelle1[[#This Row],[Sonderkost]],Legende!$G$4:$G$9,0)),"")</f>
        <v/>
      </c>
      <c r="L48" s="15">
        <f>SUM(Tabelle1[[#This Row],[Konferenz-
Gebühr]:[Sonder-Kost
Aufpreis]])</f>
        <v>0</v>
      </c>
      <c r="M48" s="15">
        <f>IF(Tabelle1[[#This Row],[Gebühr
Gesamt]]&gt;0,50,0)</f>
        <v>0</v>
      </c>
      <c r="N48" s="15">
        <f>Tabelle1[[#This Row],[Gebühr
Gesamt]]-Tabelle1[[#This Row],[davon 
Anzahlung]]</f>
        <v>0</v>
      </c>
    </row>
    <row r="49" spans="1:14" x14ac:dyDescent="0.4">
      <c r="A49" s="7">
        <f t="shared" si="0"/>
        <v>45</v>
      </c>
      <c r="B49" s="17"/>
      <c r="C49" s="17"/>
      <c r="D49" s="17"/>
      <c r="E49" s="17"/>
      <c r="F49" s="19"/>
      <c r="G49" s="9" t="str">
        <f>IF(ISBLANK(Tabelle1[[#This Row],[Geburts-
Datum]]),"",DATEDIF(Tabelle1[[#This Row],[Geburts-
Datum]],Legende!$B$6,"Y"))</f>
        <v/>
      </c>
      <c r="H49" s="16"/>
      <c r="I49" s="16"/>
      <c r="J49" s="15" t="str">
        <f>IFERROR(INDEX(Legende!$E$4:$E$11, MATCH(Tabelle1[[#This Row],[Zimmer-Art]],Legende!$D$4:$D$11,0)),"")</f>
        <v/>
      </c>
      <c r="K49" s="15" t="str">
        <f>IFERROR(INDEX(Legende!$H$4:$H$9, MATCH(Tabelle1[[#This Row],[Sonderkost]],Legende!$G$4:$G$9,0)),"")</f>
        <v/>
      </c>
      <c r="L49" s="15">
        <f>SUM(Tabelle1[[#This Row],[Konferenz-
Gebühr]:[Sonder-Kost
Aufpreis]])</f>
        <v>0</v>
      </c>
      <c r="M49" s="15">
        <f>IF(Tabelle1[[#This Row],[Gebühr
Gesamt]]&gt;0,50,0)</f>
        <v>0</v>
      </c>
      <c r="N49" s="15">
        <f>Tabelle1[[#This Row],[Gebühr
Gesamt]]-Tabelle1[[#This Row],[davon 
Anzahlung]]</f>
        <v>0</v>
      </c>
    </row>
    <row r="50" spans="1:14" x14ac:dyDescent="0.4">
      <c r="A50" s="7">
        <f t="shared" si="0"/>
        <v>46</v>
      </c>
      <c r="B50" s="17"/>
      <c r="C50" s="17"/>
      <c r="D50" s="17"/>
      <c r="E50" s="17"/>
      <c r="F50" s="19"/>
      <c r="G50" s="9" t="str">
        <f>IF(ISBLANK(Tabelle1[[#This Row],[Geburts-
Datum]]),"",DATEDIF(Tabelle1[[#This Row],[Geburts-
Datum]],Legende!$B$6,"Y"))</f>
        <v/>
      </c>
      <c r="H50" s="16"/>
      <c r="I50" s="16"/>
      <c r="J50" s="15" t="str">
        <f>IFERROR(INDEX(Legende!$E$4:$E$11, MATCH(Tabelle1[[#This Row],[Zimmer-Art]],Legende!$D$4:$D$11,0)),"")</f>
        <v/>
      </c>
      <c r="K50" s="15" t="str">
        <f>IFERROR(INDEX(Legende!$H$4:$H$9, MATCH(Tabelle1[[#This Row],[Sonderkost]],Legende!$G$4:$G$9,0)),"")</f>
        <v/>
      </c>
      <c r="L50" s="15">
        <f>SUM(Tabelle1[[#This Row],[Konferenz-
Gebühr]:[Sonder-Kost
Aufpreis]])</f>
        <v>0</v>
      </c>
      <c r="M50" s="15">
        <f>IF(Tabelle1[[#This Row],[Gebühr
Gesamt]]&gt;0,50,0)</f>
        <v>0</v>
      </c>
      <c r="N50" s="15">
        <f>Tabelle1[[#This Row],[Gebühr
Gesamt]]-Tabelle1[[#This Row],[davon 
Anzahlung]]</f>
        <v>0</v>
      </c>
    </row>
    <row r="51" spans="1:14" x14ac:dyDescent="0.4">
      <c r="A51" s="7">
        <f t="shared" si="0"/>
        <v>47</v>
      </c>
      <c r="B51" s="17"/>
      <c r="C51" s="17"/>
      <c r="D51" s="17"/>
      <c r="E51" s="17"/>
      <c r="F51" s="19"/>
      <c r="G51" s="9" t="str">
        <f>IF(ISBLANK(Tabelle1[[#This Row],[Geburts-
Datum]]),"",DATEDIF(Tabelle1[[#This Row],[Geburts-
Datum]],Legende!$B$6,"Y"))</f>
        <v/>
      </c>
      <c r="H51" s="16"/>
      <c r="I51" s="16"/>
      <c r="J51" s="15" t="str">
        <f>IFERROR(INDEX(Legende!$E$4:$E$11, MATCH(Tabelle1[[#This Row],[Zimmer-Art]],Legende!$D$4:$D$11,0)),"")</f>
        <v/>
      </c>
      <c r="K51" s="15" t="str">
        <f>IFERROR(INDEX(Legende!$H$4:$H$9, MATCH(Tabelle1[[#This Row],[Sonderkost]],Legende!$G$4:$G$9,0)),"")</f>
        <v/>
      </c>
      <c r="L51" s="15">
        <f>SUM(Tabelle1[[#This Row],[Konferenz-
Gebühr]:[Sonder-Kost
Aufpreis]])</f>
        <v>0</v>
      </c>
      <c r="M51" s="15">
        <f>IF(Tabelle1[[#This Row],[Gebühr
Gesamt]]&gt;0,50,0)</f>
        <v>0</v>
      </c>
      <c r="N51" s="15">
        <f>Tabelle1[[#This Row],[Gebühr
Gesamt]]-Tabelle1[[#This Row],[davon 
Anzahlung]]</f>
        <v>0</v>
      </c>
    </row>
    <row r="52" spans="1:14" x14ac:dyDescent="0.4">
      <c r="A52" s="7">
        <f t="shared" si="0"/>
        <v>48</v>
      </c>
      <c r="B52" s="17"/>
      <c r="C52" s="17"/>
      <c r="D52" s="17"/>
      <c r="E52" s="17"/>
      <c r="F52" s="19"/>
      <c r="G52" s="9" t="str">
        <f>IF(ISBLANK(Tabelle1[[#This Row],[Geburts-
Datum]]),"",DATEDIF(Tabelle1[[#This Row],[Geburts-
Datum]],Legende!$B$6,"Y"))</f>
        <v/>
      </c>
      <c r="H52" s="16"/>
      <c r="I52" s="16"/>
      <c r="J52" s="15" t="str">
        <f>IFERROR(INDEX(Legende!$E$4:$E$11, MATCH(Tabelle1[[#This Row],[Zimmer-Art]],Legende!$D$4:$D$11,0)),"")</f>
        <v/>
      </c>
      <c r="K52" s="15" t="str">
        <f>IFERROR(INDEX(Legende!$H$4:$H$9, MATCH(Tabelle1[[#This Row],[Sonderkost]],Legende!$G$4:$G$9,0)),"")</f>
        <v/>
      </c>
      <c r="L52" s="15">
        <f>SUM(Tabelle1[[#This Row],[Konferenz-
Gebühr]:[Sonder-Kost
Aufpreis]])</f>
        <v>0</v>
      </c>
      <c r="M52" s="15">
        <f>IF(Tabelle1[[#This Row],[Gebühr
Gesamt]]&gt;0,50,0)</f>
        <v>0</v>
      </c>
      <c r="N52" s="15">
        <f>Tabelle1[[#This Row],[Gebühr
Gesamt]]-Tabelle1[[#This Row],[davon 
Anzahlung]]</f>
        <v>0</v>
      </c>
    </row>
    <row r="53" spans="1:14" x14ac:dyDescent="0.4">
      <c r="A53" s="7">
        <f t="shared" si="0"/>
        <v>49</v>
      </c>
      <c r="B53" s="17"/>
      <c r="C53" s="17"/>
      <c r="D53" s="17"/>
      <c r="E53" s="17"/>
      <c r="F53" s="19"/>
      <c r="G53" s="9" t="str">
        <f>IF(ISBLANK(Tabelle1[[#This Row],[Geburts-
Datum]]),"",DATEDIF(Tabelle1[[#This Row],[Geburts-
Datum]],Legende!$B$6,"Y"))</f>
        <v/>
      </c>
      <c r="H53" s="16"/>
      <c r="I53" s="16"/>
      <c r="J53" s="15" t="str">
        <f>IFERROR(INDEX(Legende!$E$4:$E$11, MATCH(Tabelle1[[#This Row],[Zimmer-Art]],Legende!$D$4:$D$11,0)),"")</f>
        <v/>
      </c>
      <c r="K53" s="15" t="str">
        <f>IFERROR(INDEX(Legende!$H$4:$H$9, MATCH(Tabelle1[[#This Row],[Sonderkost]],Legende!$G$4:$G$9,0)),"")</f>
        <v/>
      </c>
      <c r="L53" s="15">
        <f>SUM(Tabelle1[[#This Row],[Konferenz-
Gebühr]:[Sonder-Kost
Aufpreis]])</f>
        <v>0</v>
      </c>
      <c r="M53" s="15">
        <f>IF(Tabelle1[[#This Row],[Gebühr
Gesamt]]&gt;0,50,0)</f>
        <v>0</v>
      </c>
      <c r="N53" s="15">
        <f>Tabelle1[[#This Row],[Gebühr
Gesamt]]-Tabelle1[[#This Row],[davon 
Anzahlung]]</f>
        <v>0</v>
      </c>
    </row>
    <row r="54" spans="1:14" x14ac:dyDescent="0.4">
      <c r="A54" s="7">
        <f t="shared" si="0"/>
        <v>50</v>
      </c>
      <c r="B54" s="17"/>
      <c r="C54" s="17"/>
      <c r="D54" s="17"/>
      <c r="E54" s="17"/>
      <c r="F54" s="19"/>
      <c r="G54" s="9" t="str">
        <f>IF(ISBLANK(Tabelle1[[#This Row],[Geburts-
Datum]]),"",DATEDIF(Tabelle1[[#This Row],[Geburts-
Datum]],Legende!$B$6,"Y"))</f>
        <v/>
      </c>
      <c r="H54" s="16"/>
      <c r="I54" s="16"/>
      <c r="J54" s="15" t="str">
        <f>IFERROR(INDEX(Legende!$E$4:$E$11, MATCH(Tabelle1[[#This Row],[Zimmer-Art]],Legende!$D$4:$D$11,0)),"")</f>
        <v/>
      </c>
      <c r="K54" s="15" t="str">
        <f>IFERROR(INDEX(Legende!$H$4:$H$9, MATCH(Tabelle1[[#This Row],[Sonderkost]],Legende!$G$4:$G$9,0)),"")</f>
        <v/>
      </c>
      <c r="L54" s="15">
        <f>SUM(Tabelle1[[#This Row],[Konferenz-
Gebühr]:[Sonder-Kost
Aufpreis]])</f>
        <v>0</v>
      </c>
      <c r="M54" s="15">
        <f>IF(Tabelle1[[#This Row],[Gebühr
Gesamt]]&gt;0,50,0)</f>
        <v>0</v>
      </c>
      <c r="N54" s="15">
        <f>Tabelle1[[#This Row],[Gebühr
Gesamt]]-Tabelle1[[#This Row],[davon 
Anzahlung]]</f>
        <v>0</v>
      </c>
    </row>
    <row r="55" spans="1:14" x14ac:dyDescent="0.4">
      <c r="A55" s="7">
        <f t="shared" si="0"/>
        <v>51</v>
      </c>
      <c r="B55" s="17"/>
      <c r="C55" s="17"/>
      <c r="D55" s="17"/>
      <c r="E55" s="17"/>
      <c r="F55" s="19"/>
      <c r="G55" s="9" t="str">
        <f>IF(ISBLANK(Tabelle1[[#This Row],[Geburts-
Datum]]),"",DATEDIF(Tabelle1[[#This Row],[Geburts-
Datum]],Legende!$B$6,"Y"))</f>
        <v/>
      </c>
      <c r="H55" s="16"/>
      <c r="I55" s="16"/>
      <c r="J55" s="15" t="str">
        <f>IFERROR(INDEX(Legende!$E$4:$E$11, MATCH(Tabelle1[[#This Row],[Zimmer-Art]],Legende!$D$4:$D$11,0)),"")</f>
        <v/>
      </c>
      <c r="K55" s="15" t="str">
        <f>IFERROR(INDEX(Legende!$H$4:$H$9, MATCH(Tabelle1[[#This Row],[Sonderkost]],Legende!$G$4:$G$9,0)),"")</f>
        <v/>
      </c>
      <c r="L55" s="15">
        <f>SUM(Tabelle1[[#This Row],[Konferenz-
Gebühr]:[Sonder-Kost
Aufpreis]])</f>
        <v>0</v>
      </c>
      <c r="M55" s="15">
        <f>IF(Tabelle1[[#This Row],[Gebühr
Gesamt]]&gt;0,50,0)</f>
        <v>0</v>
      </c>
      <c r="N55" s="15">
        <f>Tabelle1[[#This Row],[Gebühr
Gesamt]]-Tabelle1[[#This Row],[davon 
Anzahlung]]</f>
        <v>0</v>
      </c>
    </row>
    <row r="56" spans="1:14" x14ac:dyDescent="0.4">
      <c r="A56" s="7">
        <f t="shared" si="0"/>
        <v>52</v>
      </c>
      <c r="B56" s="17"/>
      <c r="C56" s="17"/>
      <c r="D56" s="17"/>
      <c r="E56" s="17"/>
      <c r="F56" s="19"/>
      <c r="G56" s="9" t="str">
        <f>IF(ISBLANK(Tabelle1[[#This Row],[Geburts-
Datum]]),"",DATEDIF(Tabelle1[[#This Row],[Geburts-
Datum]],Legende!$B$6,"Y"))</f>
        <v/>
      </c>
      <c r="H56" s="16"/>
      <c r="I56" s="16"/>
      <c r="J56" s="15" t="str">
        <f>IFERROR(INDEX(Legende!$E$4:$E$11, MATCH(Tabelle1[[#This Row],[Zimmer-Art]],Legende!$D$4:$D$11,0)),"")</f>
        <v/>
      </c>
      <c r="K56" s="15" t="str">
        <f>IFERROR(INDEX(Legende!$H$4:$H$9, MATCH(Tabelle1[[#This Row],[Sonderkost]],Legende!$G$4:$G$9,0)),"")</f>
        <v/>
      </c>
      <c r="L56" s="15">
        <f>SUM(Tabelle1[[#This Row],[Konferenz-
Gebühr]:[Sonder-Kost
Aufpreis]])</f>
        <v>0</v>
      </c>
      <c r="M56" s="15">
        <f>IF(Tabelle1[[#This Row],[Gebühr
Gesamt]]&gt;0,50,0)</f>
        <v>0</v>
      </c>
      <c r="N56" s="15">
        <f>Tabelle1[[#This Row],[Gebühr
Gesamt]]-Tabelle1[[#This Row],[davon 
Anzahlung]]</f>
        <v>0</v>
      </c>
    </row>
    <row r="57" spans="1:14" x14ac:dyDescent="0.4">
      <c r="A57" s="7">
        <f t="shared" si="0"/>
        <v>53</v>
      </c>
      <c r="B57" s="17"/>
      <c r="C57" s="17"/>
      <c r="D57" s="17"/>
      <c r="E57" s="17"/>
      <c r="F57" s="19"/>
      <c r="G57" s="9" t="str">
        <f>IF(ISBLANK(Tabelle1[[#This Row],[Geburts-
Datum]]),"",DATEDIF(Tabelle1[[#This Row],[Geburts-
Datum]],Legende!$B$6,"Y"))</f>
        <v/>
      </c>
      <c r="H57" s="16"/>
      <c r="I57" s="16"/>
      <c r="J57" s="15" t="str">
        <f>IFERROR(INDEX(Legende!$E$4:$E$11, MATCH(Tabelle1[[#This Row],[Zimmer-Art]],Legende!$D$4:$D$11,0)),"")</f>
        <v/>
      </c>
      <c r="K57" s="15" t="str">
        <f>IFERROR(INDEX(Legende!$H$4:$H$9, MATCH(Tabelle1[[#This Row],[Sonderkost]],Legende!$G$4:$G$9,0)),"")</f>
        <v/>
      </c>
      <c r="L57" s="15">
        <f>SUM(Tabelle1[[#This Row],[Konferenz-
Gebühr]:[Sonder-Kost
Aufpreis]])</f>
        <v>0</v>
      </c>
      <c r="M57" s="15">
        <f>IF(Tabelle1[[#This Row],[Gebühr
Gesamt]]&gt;0,50,0)</f>
        <v>0</v>
      </c>
      <c r="N57" s="15">
        <f>Tabelle1[[#This Row],[Gebühr
Gesamt]]-Tabelle1[[#This Row],[davon 
Anzahlung]]</f>
        <v>0</v>
      </c>
    </row>
    <row r="58" spans="1:14" x14ac:dyDescent="0.4">
      <c r="A58" s="7">
        <f t="shared" si="0"/>
        <v>54</v>
      </c>
      <c r="B58" s="17"/>
      <c r="C58" s="17"/>
      <c r="D58" s="17"/>
      <c r="E58" s="17"/>
      <c r="F58" s="19"/>
      <c r="G58" s="9" t="str">
        <f>IF(ISBLANK(Tabelle1[[#This Row],[Geburts-
Datum]]),"",DATEDIF(Tabelle1[[#This Row],[Geburts-
Datum]],Legende!$B$6,"Y"))</f>
        <v/>
      </c>
      <c r="H58" s="16"/>
      <c r="I58" s="16"/>
      <c r="J58" s="15" t="str">
        <f>IFERROR(INDEX(Legende!$E$4:$E$11, MATCH(Tabelle1[[#This Row],[Zimmer-Art]],Legende!$D$4:$D$11,0)),"")</f>
        <v/>
      </c>
      <c r="K58" s="15" t="str">
        <f>IFERROR(INDEX(Legende!$H$4:$H$9, MATCH(Tabelle1[[#This Row],[Sonderkost]],Legende!$G$4:$G$9,0)),"")</f>
        <v/>
      </c>
      <c r="L58" s="15">
        <f>SUM(Tabelle1[[#This Row],[Konferenz-
Gebühr]:[Sonder-Kost
Aufpreis]])</f>
        <v>0</v>
      </c>
      <c r="M58" s="15">
        <f>IF(Tabelle1[[#This Row],[Gebühr
Gesamt]]&gt;0,50,0)</f>
        <v>0</v>
      </c>
      <c r="N58" s="15">
        <f>Tabelle1[[#This Row],[Gebühr
Gesamt]]-Tabelle1[[#This Row],[davon 
Anzahlung]]</f>
        <v>0</v>
      </c>
    </row>
    <row r="59" spans="1:14" x14ac:dyDescent="0.4">
      <c r="A59" s="7">
        <f t="shared" si="0"/>
        <v>55</v>
      </c>
      <c r="B59" s="17"/>
      <c r="C59" s="17"/>
      <c r="D59" s="17"/>
      <c r="E59" s="17"/>
      <c r="F59" s="19"/>
      <c r="G59" s="9" t="str">
        <f>IF(ISBLANK(Tabelle1[[#This Row],[Geburts-
Datum]]),"",DATEDIF(Tabelle1[[#This Row],[Geburts-
Datum]],Legende!$B$6,"Y"))</f>
        <v/>
      </c>
      <c r="H59" s="16"/>
      <c r="I59" s="16"/>
      <c r="J59" s="15" t="str">
        <f>IFERROR(INDEX(Legende!$E$4:$E$11, MATCH(Tabelle1[[#This Row],[Zimmer-Art]],Legende!$D$4:$D$11,0)),"")</f>
        <v/>
      </c>
      <c r="K59" s="15" t="str">
        <f>IFERROR(INDEX(Legende!$H$4:$H$9, MATCH(Tabelle1[[#This Row],[Sonderkost]],Legende!$G$4:$G$9,0)),"")</f>
        <v/>
      </c>
      <c r="L59" s="15">
        <f>SUM(Tabelle1[[#This Row],[Konferenz-
Gebühr]:[Sonder-Kost
Aufpreis]])</f>
        <v>0</v>
      </c>
      <c r="M59" s="15">
        <f>IF(Tabelle1[[#This Row],[Gebühr
Gesamt]]&gt;0,50,0)</f>
        <v>0</v>
      </c>
      <c r="N59" s="15">
        <f>Tabelle1[[#This Row],[Gebühr
Gesamt]]-Tabelle1[[#This Row],[davon 
Anzahlung]]</f>
        <v>0</v>
      </c>
    </row>
    <row r="60" spans="1:14" x14ac:dyDescent="0.4">
      <c r="A60" s="7">
        <f t="shared" si="0"/>
        <v>56</v>
      </c>
      <c r="B60" s="17"/>
      <c r="C60" s="17"/>
      <c r="D60" s="17"/>
      <c r="E60" s="17"/>
      <c r="F60" s="19"/>
      <c r="G60" s="9" t="str">
        <f>IF(ISBLANK(Tabelle1[[#This Row],[Geburts-
Datum]]),"",DATEDIF(Tabelle1[[#This Row],[Geburts-
Datum]],Legende!$B$6,"Y"))</f>
        <v/>
      </c>
      <c r="H60" s="16"/>
      <c r="I60" s="16"/>
      <c r="J60" s="15" t="str">
        <f>IFERROR(INDEX(Legende!$E$4:$E$11, MATCH(Tabelle1[[#This Row],[Zimmer-Art]],Legende!$D$4:$D$11,0)),"")</f>
        <v/>
      </c>
      <c r="K60" s="15" t="str">
        <f>IFERROR(INDEX(Legende!$H$4:$H$9, MATCH(Tabelle1[[#This Row],[Sonderkost]],Legende!$G$4:$G$9,0)),"")</f>
        <v/>
      </c>
      <c r="L60" s="15">
        <f>SUM(Tabelle1[[#This Row],[Konferenz-
Gebühr]:[Sonder-Kost
Aufpreis]])</f>
        <v>0</v>
      </c>
      <c r="M60" s="15">
        <f>IF(Tabelle1[[#This Row],[Gebühr
Gesamt]]&gt;0,50,0)</f>
        <v>0</v>
      </c>
      <c r="N60" s="15">
        <f>Tabelle1[[#This Row],[Gebühr
Gesamt]]-Tabelle1[[#This Row],[davon 
Anzahlung]]</f>
        <v>0</v>
      </c>
    </row>
    <row r="61" spans="1:14" x14ac:dyDescent="0.4">
      <c r="A61" s="7">
        <f t="shared" si="0"/>
        <v>57</v>
      </c>
      <c r="B61" s="17"/>
      <c r="C61" s="17"/>
      <c r="D61" s="17"/>
      <c r="E61" s="17"/>
      <c r="F61" s="19"/>
      <c r="G61" s="9" t="str">
        <f>IF(ISBLANK(Tabelle1[[#This Row],[Geburts-
Datum]]),"",DATEDIF(Tabelle1[[#This Row],[Geburts-
Datum]],Legende!$B$6,"Y"))</f>
        <v/>
      </c>
      <c r="H61" s="16"/>
      <c r="I61" s="16"/>
      <c r="J61" s="15" t="str">
        <f>IFERROR(INDEX(Legende!$E$4:$E$11, MATCH(Tabelle1[[#This Row],[Zimmer-Art]],Legende!$D$4:$D$11,0)),"")</f>
        <v/>
      </c>
      <c r="K61" s="15" t="str">
        <f>IFERROR(INDEX(Legende!$H$4:$H$9, MATCH(Tabelle1[[#This Row],[Sonderkost]],Legende!$G$4:$G$9,0)),"")</f>
        <v/>
      </c>
      <c r="L61" s="15">
        <f>SUM(Tabelle1[[#This Row],[Konferenz-
Gebühr]:[Sonder-Kost
Aufpreis]])</f>
        <v>0</v>
      </c>
      <c r="M61" s="15">
        <f>IF(Tabelle1[[#This Row],[Gebühr
Gesamt]]&gt;0,50,0)</f>
        <v>0</v>
      </c>
      <c r="N61" s="15">
        <f>Tabelle1[[#This Row],[Gebühr
Gesamt]]-Tabelle1[[#This Row],[davon 
Anzahlung]]</f>
        <v>0</v>
      </c>
    </row>
    <row r="62" spans="1:14" x14ac:dyDescent="0.4">
      <c r="B62" s="7">
        <f>SUBTOTAL(103,Tabelle1[Name, Vorname])</f>
        <v>0</v>
      </c>
      <c r="C62" s="7" t="s">
        <v>50</v>
      </c>
      <c r="J62" s="20">
        <f>SUBTOTAL(109,Tabelle1[Konferenz-
Gebühr])</f>
        <v>0</v>
      </c>
      <c r="K62" s="20">
        <f>SUBTOTAL(109,Tabelle1[Sonder-Kost
Aufpreis])</f>
        <v>0</v>
      </c>
      <c r="L62" s="20">
        <f>SUBTOTAL(109,Tabelle1[Gebühr
Gesamt])</f>
        <v>0</v>
      </c>
      <c r="M62" s="20">
        <f>SUBTOTAL(109,Tabelle1[davon 
Anzahlung])</f>
        <v>0</v>
      </c>
      <c r="N62" s="15">
        <f>SUBTOTAL(109,Tabelle1[davon 
Rest-
Zahlung])</f>
        <v>0</v>
      </c>
    </row>
  </sheetData>
  <sheetProtection sheet="1" objects="1" scenarios="1"/>
  <mergeCells count="2">
    <mergeCell ref="A2:L2"/>
    <mergeCell ref="A1:L1"/>
  </mergeCells>
  <pageMargins left="0.23622047244094491" right="0.23622047244094491" top="0.31496062992125984" bottom="0.31496062992125984" header="0.31496062992125984" footer="0.31496062992125984"/>
  <pageSetup paperSize="9" scale="35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Bitte wählen Sie einen Wet aus der vorgegebenen Liste" xr:uid="{68225CFF-3C1B-4512-9A86-0ADE0F5ED903}">
          <x14:formula1>
            <xm:f>Legende!$G$4:$G$9</xm:f>
          </x14:formula1>
          <xm:sqref>I5:I61</xm:sqref>
        </x14:dataValidation>
        <x14:dataValidation type="list" allowBlank="1" showInputMessage="1" showErrorMessage="1" error="Bitte wählen Sie einen Eintrag aus der Liste" xr:uid="{CE7C0988-11DB-4745-B4AF-F934A6C790B6}">
          <x14:formula1>
            <xm:f>Legende!$D$4:$D$11</xm:f>
          </x14:formula1>
          <xm:sqref>H5:H61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53A5-9783-4C66-9A62-9CB5E7555B17}">
  <sheetPr>
    <tabColor rgb="FFC00000"/>
  </sheetPr>
  <dimension ref="A1:B24"/>
  <sheetViews>
    <sheetView workbookViewId="0">
      <selection activeCell="A4" sqref="A4"/>
    </sheetView>
  </sheetViews>
  <sheetFormatPr baseColWidth="10" defaultRowHeight="15" x14ac:dyDescent="0.25"/>
  <cols>
    <col min="1" max="1" width="38.85546875" customWidth="1"/>
    <col min="2" max="2" width="46.28515625" customWidth="1"/>
  </cols>
  <sheetData>
    <row r="1" spans="1:2" ht="34.5" x14ac:dyDescent="0.55000000000000004">
      <c r="A1" s="34" t="str">
        <f>Legende!$B$4 &amp; " " &amp; Legende!$B$5</f>
        <v>Jüdisch-Messianische Konferenz 2026</v>
      </c>
      <c r="B1" s="34"/>
    </row>
    <row r="2" spans="1:2" ht="24" x14ac:dyDescent="0.4">
      <c r="A2" s="35" t="str">
        <f>"Sammelanmeldung (v" &amp; Legende!$B$1 &amp; ") für " &amp; Legende!$B$7</f>
        <v>Sammelanmeldung (v2) für 14.05. - 17.05.2026</v>
      </c>
      <c r="B2" s="35"/>
    </row>
    <row r="6" spans="1:2" ht="20.25" thickBot="1" x14ac:dyDescent="0.35">
      <c r="A6" s="24" t="s">
        <v>74</v>
      </c>
      <c r="B6" s="24"/>
    </row>
    <row r="7" spans="1:2" ht="15.75" thickTop="1" x14ac:dyDescent="0.25"/>
    <row r="8" spans="1:2" x14ac:dyDescent="0.25">
      <c r="A8" s="28" t="s">
        <v>75</v>
      </c>
      <c r="B8" t="s">
        <v>76</v>
      </c>
    </row>
    <row r="9" spans="1:2" ht="45" x14ac:dyDescent="0.25">
      <c r="A9" s="29" t="s">
        <v>77</v>
      </c>
      <c r="B9" s="30" t="s">
        <v>78</v>
      </c>
    </row>
    <row r="10" spans="1:2" x14ac:dyDescent="0.25">
      <c r="A10" s="28"/>
    </row>
    <row r="11" spans="1:2" ht="60" x14ac:dyDescent="0.25">
      <c r="A11" s="31" t="s">
        <v>79</v>
      </c>
      <c r="B11" s="32" t="s">
        <v>80</v>
      </c>
    </row>
    <row r="14" spans="1:2" ht="20.25" thickBot="1" x14ac:dyDescent="0.35">
      <c r="A14" s="24" t="s">
        <v>91</v>
      </c>
      <c r="B14" s="24"/>
    </row>
    <row r="15" spans="1:2" ht="15.75" thickTop="1" x14ac:dyDescent="0.25"/>
    <row r="16" spans="1:2" x14ac:dyDescent="0.25">
      <c r="A16" s="33" t="s">
        <v>81</v>
      </c>
      <c r="B16" t="s">
        <v>82</v>
      </c>
    </row>
    <row r="17" spans="1:2" x14ac:dyDescent="0.25">
      <c r="A17" s="33" t="s">
        <v>81</v>
      </c>
      <c r="B17" t="s">
        <v>83</v>
      </c>
    </row>
    <row r="18" spans="1:2" x14ac:dyDescent="0.25">
      <c r="A18" s="33" t="s">
        <v>81</v>
      </c>
      <c r="B18" t="s">
        <v>84</v>
      </c>
    </row>
    <row r="19" spans="1:2" x14ac:dyDescent="0.25">
      <c r="A19" s="33" t="s">
        <v>81</v>
      </c>
      <c r="B19" t="s">
        <v>90</v>
      </c>
    </row>
    <row r="21" spans="1:2" ht="20.25" thickBot="1" x14ac:dyDescent="0.35">
      <c r="A21" s="24" t="s">
        <v>85</v>
      </c>
      <c r="B21" s="24"/>
    </row>
    <row r="22" spans="1:2" ht="15.75" thickTop="1" x14ac:dyDescent="0.25"/>
    <row r="23" spans="1:2" ht="30" x14ac:dyDescent="0.25">
      <c r="A23" s="33" t="s">
        <v>81</v>
      </c>
      <c r="B23" s="32" t="s">
        <v>86</v>
      </c>
    </row>
    <row r="24" spans="1:2" ht="75" x14ac:dyDescent="0.25">
      <c r="A24" s="33" t="s">
        <v>81</v>
      </c>
      <c r="B24" s="32" t="s">
        <v>87</v>
      </c>
    </row>
  </sheetData>
  <sheetProtection sheet="1" objects="1" scenarios="1"/>
  <mergeCells count="2">
    <mergeCell ref="A1:B1"/>
    <mergeCell ref="A2:B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579C-A383-441D-8485-8EAE05483A66}">
  <sheetPr>
    <tabColor theme="0" tint="-0.499984740745262"/>
  </sheetPr>
  <dimension ref="A1:H16"/>
  <sheetViews>
    <sheetView workbookViewId="0">
      <selection activeCell="D11" sqref="D4:E11"/>
    </sheetView>
  </sheetViews>
  <sheetFormatPr baseColWidth="10" defaultRowHeight="15" x14ac:dyDescent="0.25"/>
  <cols>
    <col min="1" max="1" width="34.140625" bestFit="1" customWidth="1"/>
    <col min="2" max="2" width="54.7109375" bestFit="1" customWidth="1"/>
    <col min="4" max="4" width="35.7109375" bestFit="1" customWidth="1"/>
    <col min="7" max="7" width="38.7109375" bestFit="1" customWidth="1"/>
  </cols>
  <sheetData>
    <row r="1" spans="1:8" x14ac:dyDescent="0.25">
      <c r="A1" t="s">
        <v>7</v>
      </c>
      <c r="B1" s="21">
        <v>2</v>
      </c>
    </row>
    <row r="2" spans="1:8" x14ac:dyDescent="0.25">
      <c r="B2" s="1"/>
    </row>
    <row r="3" spans="1:8" ht="15.75" thickBot="1" x14ac:dyDescent="0.3">
      <c r="A3" s="3" t="s">
        <v>8</v>
      </c>
      <c r="B3" s="3"/>
      <c r="D3" s="3" t="s">
        <v>12</v>
      </c>
      <c r="E3" s="3" t="s">
        <v>11</v>
      </c>
      <c r="G3" s="3" t="s">
        <v>9</v>
      </c>
      <c r="H3" s="3" t="s">
        <v>10</v>
      </c>
    </row>
    <row r="4" spans="1:8" x14ac:dyDescent="0.25">
      <c r="A4" t="s">
        <v>0</v>
      </c>
      <c r="B4" s="4" t="s">
        <v>1</v>
      </c>
      <c r="D4" t="s">
        <v>13</v>
      </c>
      <c r="E4" s="2">
        <v>345</v>
      </c>
      <c r="G4" s="12" t="s">
        <v>45</v>
      </c>
      <c r="H4" s="2">
        <v>0</v>
      </c>
    </row>
    <row r="5" spans="1:8" x14ac:dyDescent="0.25">
      <c r="A5" t="s">
        <v>2</v>
      </c>
      <c r="B5" s="4">
        <v>2026</v>
      </c>
      <c r="D5" t="s">
        <v>89</v>
      </c>
      <c r="E5" s="2">
        <v>288</v>
      </c>
      <c r="G5" t="s">
        <v>19</v>
      </c>
      <c r="H5" s="2">
        <f>3*7.5</f>
        <v>22.5</v>
      </c>
    </row>
    <row r="6" spans="1:8" x14ac:dyDescent="0.25">
      <c r="A6" t="s">
        <v>40</v>
      </c>
      <c r="B6" s="6">
        <v>46156</v>
      </c>
      <c r="D6" t="s">
        <v>14</v>
      </c>
      <c r="E6" s="2">
        <v>222</v>
      </c>
      <c r="G6" t="s">
        <v>46</v>
      </c>
      <c r="H6" s="2">
        <f t="shared" ref="H6:H9" si="0">3*7.5</f>
        <v>22.5</v>
      </c>
    </row>
    <row r="7" spans="1:8" x14ac:dyDescent="0.25">
      <c r="A7" t="s">
        <v>30</v>
      </c>
      <c r="B7" s="4" t="s">
        <v>31</v>
      </c>
      <c r="D7" t="s">
        <v>88</v>
      </c>
      <c r="E7" s="2">
        <v>189</v>
      </c>
      <c r="G7" t="s">
        <v>47</v>
      </c>
      <c r="H7" s="2">
        <f t="shared" si="0"/>
        <v>22.5</v>
      </c>
    </row>
    <row r="8" spans="1:8" ht="24" x14ac:dyDescent="0.4">
      <c r="A8" t="s">
        <v>4</v>
      </c>
      <c r="B8" s="5" t="s">
        <v>3</v>
      </c>
      <c r="D8" t="s">
        <v>15</v>
      </c>
      <c r="E8" s="2">
        <v>132</v>
      </c>
      <c r="G8" t="s">
        <v>48</v>
      </c>
      <c r="H8" s="2">
        <f t="shared" si="0"/>
        <v>22.5</v>
      </c>
    </row>
    <row r="9" spans="1:8" ht="24" x14ac:dyDescent="0.4">
      <c r="A9" t="s">
        <v>5</v>
      </c>
      <c r="B9" s="5" t="s">
        <v>6</v>
      </c>
      <c r="D9" t="s">
        <v>18</v>
      </c>
      <c r="E9" s="2">
        <v>98</v>
      </c>
      <c r="G9" t="s">
        <v>49</v>
      </c>
      <c r="H9" s="2">
        <f t="shared" si="0"/>
        <v>22.5</v>
      </c>
    </row>
    <row r="10" spans="1:8" x14ac:dyDescent="0.25">
      <c r="A10" t="s">
        <v>55</v>
      </c>
      <c r="B10" s="6">
        <v>46082</v>
      </c>
      <c r="D10" t="s">
        <v>17</v>
      </c>
      <c r="E10" s="2">
        <v>89</v>
      </c>
    </row>
    <row r="11" spans="1:8" x14ac:dyDescent="0.25">
      <c r="A11" t="s">
        <v>56</v>
      </c>
      <c r="B11" s="6">
        <v>46113</v>
      </c>
      <c r="D11" t="s">
        <v>16</v>
      </c>
      <c r="E11" s="2">
        <v>0</v>
      </c>
    </row>
    <row r="12" spans="1:8" x14ac:dyDescent="0.25">
      <c r="A12" t="s">
        <v>59</v>
      </c>
      <c r="B12" t="s">
        <v>60</v>
      </c>
    </row>
    <row r="13" spans="1:8" x14ac:dyDescent="0.25">
      <c r="A13" t="s">
        <v>57</v>
      </c>
      <c r="B13" t="s">
        <v>63</v>
      </c>
    </row>
    <row r="14" spans="1:8" x14ac:dyDescent="0.25">
      <c r="A14" t="s">
        <v>65</v>
      </c>
      <c r="B14" t="s">
        <v>62</v>
      </c>
    </row>
    <row r="15" spans="1:8" x14ac:dyDescent="0.25">
      <c r="A15" t="s">
        <v>58</v>
      </c>
      <c r="B15" t="s">
        <v>61</v>
      </c>
    </row>
    <row r="16" spans="1:8" x14ac:dyDescent="0.25">
      <c r="A16" t="s">
        <v>64</v>
      </c>
      <c r="B16" t="s">
        <v>73</v>
      </c>
    </row>
  </sheetData>
  <hyperlinks>
    <hyperlink ref="B8" r:id="rId1" xr:uid="{199FE5C7-4116-4D5B-88FE-151852232AFF}"/>
    <hyperlink ref="B9" r:id="rId2" xr:uid="{1A3F1E2F-4776-4F91-8BFA-F4DBC49DEEBF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Teilnehmer</vt:lpstr>
      <vt:lpstr>Rückantwort</vt:lpstr>
      <vt:lpstr>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Wezel - CompuMaster GmbH</dc:creator>
  <cp:lastModifiedBy>Jochen Wezel - CompuMaster GmbH</cp:lastModifiedBy>
  <cp:lastPrinted>2025-09-26T13:53:15Z</cp:lastPrinted>
  <dcterms:created xsi:type="dcterms:W3CDTF">2025-09-25T10:26:21Z</dcterms:created>
  <dcterms:modified xsi:type="dcterms:W3CDTF">2025-09-26T16:12:51Z</dcterms:modified>
</cp:coreProperties>
</file>